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2020\HW4U\exel hw\"/>
    </mc:Choice>
  </mc:AlternateContent>
  <xr:revisionPtr revIDLastSave="0" documentId="8_{8AD3FC69-4917-411A-8401-FF1747C48855}" xr6:coauthVersionLast="45" xr6:coauthVersionMax="45" xr10:uidLastSave="{00000000-0000-0000-0000-000000000000}"/>
  <bookViews>
    <workbookView xWindow="-120" yWindow="-120" windowWidth="20730" windowHeight="11160" activeTab="6" xr2:uid="{00000000-000D-0000-FFFF-FFFF00000000}"/>
  </bookViews>
  <sheets>
    <sheet name="Chart" sheetId="1" r:id="rId1"/>
    <sheet name="Subtotals" sheetId="2" r:id="rId2"/>
    <sheet name="Pivotal table and Chart" sheetId="4" r:id="rId3"/>
    <sheet name="Autofilters " sheetId="3" r:id="rId4"/>
    <sheet name="solver" sheetId="5" r:id="rId5"/>
    <sheet name="Goal Seeker" sheetId="7" r:id="rId6"/>
    <sheet name="Scenario Summary" sheetId="9" r:id="rId7"/>
    <sheet name="Scenario Manager " sheetId="8" r:id="rId8"/>
    <sheet name="Now, Sum, Min, Max, Average, If" sheetId="10" r:id="rId9"/>
    <sheet name="Sort,Conditional formating" sheetId="11" r:id="rId10"/>
  </sheets>
  <definedNames>
    <definedName name="_xlnm._FilterDatabase" localSheetId="3" hidden="1">'Autofilters '!$A$1:$E$1</definedName>
    <definedName name="solver_adj" localSheetId="7" hidden="1">'Scenario Manager '!$F$4:$F$6</definedName>
    <definedName name="solver_adj" localSheetId="4" hidden="1">solver!$A$20:$A$22</definedName>
    <definedName name="solver_cvg" localSheetId="7" hidden="1">0.0001</definedName>
    <definedName name="solver_cvg" localSheetId="4" hidden="1">0.0001</definedName>
    <definedName name="solver_drv" localSheetId="7" hidden="1">2</definedName>
    <definedName name="solver_drv" localSheetId="4" hidden="1">2</definedName>
    <definedName name="solver_eng" localSheetId="7" hidden="1">2</definedName>
    <definedName name="solver_eng" localSheetId="4" hidden="1">2</definedName>
    <definedName name="solver_est" localSheetId="7" hidden="1">1</definedName>
    <definedName name="solver_est" localSheetId="4" hidden="1">1</definedName>
    <definedName name="solver_itr" localSheetId="7" hidden="1">2147483647</definedName>
    <definedName name="solver_itr" localSheetId="4" hidden="1">2147483647</definedName>
    <definedName name="solver_lhs1" localSheetId="4" hidden="1">solver!$A$15</definedName>
    <definedName name="solver_lhs2" localSheetId="4" hidden="1">solver!$A$16</definedName>
    <definedName name="solver_lhs3" localSheetId="4" hidden="1">solver!$A$18</definedName>
    <definedName name="solver_lhs4" localSheetId="4" hidden="1">solver!$A$20</definedName>
    <definedName name="solver_lhs5" localSheetId="4" hidden="1">solver!$A$21</definedName>
    <definedName name="solver_lhs6" localSheetId="4" hidden="1">solver!$A$22</definedName>
    <definedName name="solver_mip" localSheetId="7" hidden="1">2147483647</definedName>
    <definedName name="solver_mip" localSheetId="4" hidden="1">2147483647</definedName>
    <definedName name="solver_mni" localSheetId="7" hidden="1">30</definedName>
    <definedName name="solver_mni" localSheetId="4" hidden="1">30</definedName>
    <definedName name="solver_mrt" localSheetId="7" hidden="1">0.075</definedName>
    <definedName name="solver_mrt" localSheetId="4" hidden="1">0.075</definedName>
    <definedName name="solver_msl" localSheetId="7" hidden="1">2</definedName>
    <definedName name="solver_msl" localSheetId="4" hidden="1">2</definedName>
    <definedName name="solver_neg" localSheetId="7" hidden="1">1</definedName>
    <definedName name="solver_neg" localSheetId="4" hidden="1">1</definedName>
    <definedName name="solver_nod" localSheetId="7" hidden="1">2147483647</definedName>
    <definedName name="solver_nod" localSheetId="4" hidden="1">2147483647</definedName>
    <definedName name="solver_num" localSheetId="7" hidden="1">0</definedName>
    <definedName name="solver_num" localSheetId="4" hidden="1">6</definedName>
    <definedName name="solver_nwt" localSheetId="7" hidden="1">1</definedName>
    <definedName name="solver_nwt" localSheetId="4" hidden="1">1</definedName>
    <definedName name="solver_opt" localSheetId="7" hidden="1">'Scenario Manager '!$B$12</definedName>
    <definedName name="solver_opt" localSheetId="4" hidden="1">solver!$B$24</definedName>
    <definedName name="solver_pre" localSheetId="7" hidden="1">0.000001</definedName>
    <definedName name="solver_pre" localSheetId="4" hidden="1">0.000001</definedName>
    <definedName name="solver_rbv" localSheetId="7" hidden="1">2</definedName>
    <definedName name="solver_rbv" localSheetId="4" hidden="1">2</definedName>
    <definedName name="solver_rel1" localSheetId="4" hidden="1">1</definedName>
    <definedName name="solver_rel2" localSheetId="4" hidden="1">1</definedName>
    <definedName name="solver_rel3" localSheetId="4" hidden="1">1</definedName>
    <definedName name="solver_rel4" localSheetId="4" hidden="1">1</definedName>
    <definedName name="solver_rel5" localSheetId="4" hidden="1">1</definedName>
    <definedName name="solver_rel6" localSheetId="4" hidden="1">1</definedName>
    <definedName name="solver_rhs1" localSheetId="4" hidden="1">solver!$C$15</definedName>
    <definedName name="solver_rhs2" localSheetId="4" hidden="1">solver!$C$16</definedName>
    <definedName name="solver_rhs3" localSheetId="4" hidden="1">solver!$C$18</definedName>
    <definedName name="solver_rhs4" localSheetId="4" hidden="1">solver!$C$20</definedName>
    <definedName name="solver_rhs5" localSheetId="4" hidden="1">solver!$C$21</definedName>
    <definedName name="solver_rhs6" localSheetId="4" hidden="1">solver!$C$22</definedName>
    <definedName name="solver_rlx" localSheetId="7" hidden="1">2</definedName>
    <definedName name="solver_rlx" localSheetId="4" hidden="1">2</definedName>
    <definedName name="solver_rsd" localSheetId="7" hidden="1">0</definedName>
    <definedName name="solver_rsd" localSheetId="4" hidden="1">0</definedName>
    <definedName name="solver_scl" localSheetId="7" hidden="1">2</definedName>
    <definedName name="solver_scl" localSheetId="4" hidden="1">2</definedName>
    <definedName name="solver_sho" localSheetId="7" hidden="1">2</definedName>
    <definedName name="solver_sho" localSheetId="4" hidden="1">2</definedName>
    <definedName name="solver_ssz" localSheetId="7" hidden="1">100</definedName>
    <definedName name="solver_ssz" localSheetId="4" hidden="1">100</definedName>
    <definedName name="solver_tim" localSheetId="7" hidden="1">2147483647</definedName>
    <definedName name="solver_tim" localSheetId="4" hidden="1">2147483647</definedName>
    <definedName name="solver_tol" localSheetId="7" hidden="1">0.01</definedName>
    <definedName name="solver_tol" localSheetId="4" hidden="1">0.01</definedName>
    <definedName name="solver_typ" localSheetId="7" hidden="1">1</definedName>
    <definedName name="solver_typ" localSheetId="4" hidden="1">1</definedName>
    <definedName name="solver_val" localSheetId="7" hidden="1">0</definedName>
    <definedName name="solver_val" localSheetId="4" hidden="1">0</definedName>
    <definedName name="solver_ver" localSheetId="7" hidden="1">3</definedName>
    <definedName name="solver_ver" localSheetId="4" hidden="1">3</definedName>
  </definedNames>
  <calcPr calcId="181029"/>
  <pivotCaches>
    <pivotCache cacheId="0" r:id="rId11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8" i="10" l="1"/>
  <c r="G5" i="10"/>
  <c r="G6" i="10"/>
  <c r="G4" i="10"/>
  <c r="G7" i="10" s="1"/>
  <c r="B12" i="10" s="1"/>
  <c r="D1" i="10"/>
  <c r="E31" i="2"/>
  <c r="B7" i="8"/>
  <c r="B10" i="8" s="1"/>
  <c r="B11" i="8"/>
  <c r="D4" i="7"/>
  <c r="J18" i="5"/>
  <c r="J16" i="5"/>
  <c r="K11" i="5"/>
  <c r="K10" i="5"/>
  <c r="K9" i="5"/>
  <c r="K26" i="5" s="1"/>
  <c r="A16" i="5"/>
  <c r="A15" i="5"/>
  <c r="A18" i="5"/>
  <c r="B11" i="5"/>
  <c r="B10" i="5"/>
  <c r="B9" i="5"/>
  <c r="B24" i="5" s="1"/>
  <c r="G9" i="10" l="1"/>
  <c r="G10" i="10"/>
  <c r="B12" i="8"/>
  <c r="E3" i="2" l="1"/>
  <c r="E4" i="2"/>
  <c r="E5" i="2"/>
  <c r="E6" i="2"/>
  <c r="E7" i="2"/>
  <c r="E8" i="2"/>
  <c r="E9" i="2"/>
  <c r="E10" i="2"/>
  <c r="E11" i="2"/>
  <c r="E13" i="2"/>
  <c r="E20" i="2" s="1"/>
  <c r="E14" i="2"/>
  <c r="E15" i="2"/>
  <c r="E16" i="2"/>
  <c r="E17" i="2"/>
  <c r="E18" i="2"/>
  <c r="E19" i="2"/>
  <c r="E21" i="2"/>
  <c r="E28" i="2" s="1"/>
  <c r="E22" i="2"/>
  <c r="E23" i="2"/>
  <c r="E24" i="2"/>
  <c r="E25" i="2"/>
  <c r="E26" i="2"/>
  <c r="E27" i="2"/>
  <c r="E29" i="2"/>
  <c r="E39" i="2" s="1"/>
  <c r="E30" i="2"/>
  <c r="E32" i="2"/>
  <c r="E33" i="2"/>
  <c r="E34" i="2"/>
  <c r="E35" i="2"/>
  <c r="E36" i="2"/>
  <c r="E37" i="2"/>
  <c r="E38" i="2"/>
  <c r="E2" i="2"/>
  <c r="E5" i="1"/>
  <c r="E6" i="1"/>
  <c r="E7" i="1"/>
  <c r="E4" i="1"/>
  <c r="E12" i="2" l="1"/>
  <c r="E40" i="2" s="1"/>
</calcChain>
</file>

<file path=xl/sharedStrings.xml><?xml version="1.0" encoding="utf-8"?>
<sst xmlns="http://schemas.openxmlformats.org/spreadsheetml/2006/main" count="441" uniqueCount="95">
  <si>
    <t xml:space="preserve">Total Profit Per Product </t>
  </si>
  <si>
    <t>Sprite</t>
  </si>
  <si>
    <t>Krest</t>
  </si>
  <si>
    <t>Stoney</t>
  </si>
  <si>
    <t>Fanta</t>
  </si>
  <si>
    <t>200ml</t>
  </si>
  <si>
    <t>300ml</t>
  </si>
  <si>
    <t>500ml</t>
  </si>
  <si>
    <t>Total</t>
  </si>
  <si>
    <t>First</t>
  </si>
  <si>
    <t>Quarter</t>
  </si>
  <si>
    <t>First Total</t>
  </si>
  <si>
    <t>Second</t>
  </si>
  <si>
    <t>Second Total</t>
  </si>
  <si>
    <t xml:space="preserve">Third </t>
  </si>
  <si>
    <t>Third Total</t>
  </si>
  <si>
    <t>Fourth</t>
  </si>
  <si>
    <t>Fourth Total</t>
  </si>
  <si>
    <t>Grand Total</t>
  </si>
  <si>
    <t>Product</t>
  </si>
  <si>
    <t>Size</t>
  </si>
  <si>
    <t>Number sold</t>
  </si>
  <si>
    <t>Profit</t>
  </si>
  <si>
    <t>Row Labels</t>
  </si>
  <si>
    <t>(All)</t>
  </si>
  <si>
    <t>Column Labels</t>
  </si>
  <si>
    <t>Sum of Profit</t>
  </si>
  <si>
    <t>Profit Per Service</t>
  </si>
  <si>
    <t>Lessons</t>
  </si>
  <si>
    <t>Training</t>
  </si>
  <si>
    <t>Board</t>
  </si>
  <si>
    <t>Constraints</t>
  </si>
  <si>
    <t>Maximum Profit:</t>
  </si>
  <si>
    <t>Income Per Month with 5 Employee (Solver A)</t>
  </si>
  <si>
    <t xml:space="preserve">Raw materials </t>
  </si>
  <si>
    <t xml:space="preserve">200ml </t>
  </si>
  <si>
    <t xml:space="preserve">Hour used </t>
  </si>
  <si>
    <t>Hours available</t>
  </si>
  <si>
    <t>Maximum Sales</t>
  </si>
  <si>
    <t>Profit Per Product</t>
  </si>
  <si>
    <t>Capacity</t>
  </si>
  <si>
    <t>Cost of labour /hr</t>
  </si>
  <si>
    <t xml:space="preserve">Selling  price </t>
  </si>
  <si>
    <t>Hours Used</t>
  </si>
  <si>
    <t>Number of Product size</t>
  </si>
  <si>
    <t>Profit Per Product size</t>
  </si>
  <si>
    <t>Number of  Product size</t>
  </si>
  <si>
    <t>Maximum sales</t>
  </si>
  <si>
    <t>income per month  with  1 employee(solver B)</t>
  </si>
  <si>
    <t>I want to buy a automated vending  machine  to increase on sales I  dont want my montly payment to be more than  $250 month, and my loan would be for 24 months with a 7.5% interest rate. What is the most I can spend on  automated vending machine ?</t>
  </si>
  <si>
    <t>Maximum Monthly Payment:</t>
  </si>
  <si>
    <t>Interest Rate:</t>
  </si>
  <si>
    <t>Loan Term:</t>
  </si>
  <si>
    <t>Months</t>
  </si>
  <si>
    <t>Price of automated vending machine:</t>
  </si>
  <si>
    <t>I want my soda business  to make as much as it can every month, I have a production capacity of  8500 sodas.Below is how much profit I make from each product sold . My  maximum sales is given below. In Solver B, I  have used 1 employee.In Solver A, I have hired only 5 employees.As a result the number of hours available is 1500.The maximum cost of  labour used in producing   500ml soda  should not exceed 300</t>
  </si>
  <si>
    <t>Total Cost Per Month</t>
  </si>
  <si>
    <t>Total Income Per Month</t>
  </si>
  <si>
    <t>Total Profit Per Month</t>
  </si>
  <si>
    <t xml:space="preserve"># Labour hours including machine </t>
  </si>
  <si>
    <t xml:space="preserve">300ml </t>
  </si>
  <si>
    <t># of Each Product Size (Using Solver)</t>
  </si>
  <si>
    <t xml:space="preserve">Machine hours consumption </t>
  </si>
  <si>
    <t>I'm thinking about buying a  prodution machine which is  used by  employees in producing 200ml sodas . I  to know if it will be profitable or not to do so. The machine takes  1% of what the business makes in terms of consumption. It takes  10 days to produce 6000 sodas.</t>
  </si>
  <si>
    <t xml:space="preserve">Produt hours consumption </t>
  </si>
  <si>
    <t>$B$4</t>
  </si>
  <si>
    <t>$B$5</t>
  </si>
  <si>
    <t>$B$6</t>
  </si>
  <si>
    <t>$F$4</t>
  </si>
  <si>
    <t>$F$5</t>
  </si>
  <si>
    <t>$F$6</t>
  </si>
  <si>
    <t>$B$12</t>
  </si>
  <si>
    <t>200Ml using machine @0.34</t>
  </si>
  <si>
    <t xml:space="preserve">
Modified by ismail - [2010] on 2/26/2020</t>
  </si>
  <si>
    <t xml:space="preserve">No machine </t>
  </si>
  <si>
    <t>Using machine @$0.26</t>
  </si>
  <si>
    <t>Created by ismail - [2010] on 2/26/2020</t>
  </si>
  <si>
    <t>Scenario Summary</t>
  </si>
  <si>
    <t>Changing Cells:</t>
  </si>
  <si>
    <t>Current Values:</t>
  </si>
  <si>
    <t>Result Cells:</t>
  </si>
  <si>
    <t>Notes:  Current Values column represents values of changing cells at</t>
  </si>
  <si>
    <t>time Scenario Summary Report was created.  Changing cells for each</t>
  </si>
  <si>
    <t>scenario are highlighted in gray.</t>
  </si>
  <si>
    <t xml:space="preserve">It is not profitable to buy a  production machine since  this makes the  business to suffer loss </t>
  </si>
  <si>
    <t>Total Profit:</t>
  </si>
  <si>
    <t>Minimum Profit:</t>
  </si>
  <si>
    <t>Average:</t>
  </si>
  <si>
    <t>Profit Per Product size as of:</t>
  </si>
  <si>
    <t>Selling price</t>
  </si>
  <si>
    <t>Raw material</t>
  </si>
  <si>
    <t>Cost /h labour</t>
  </si>
  <si>
    <t>other expenses</t>
  </si>
  <si>
    <t>Number of labour  hrs</t>
  </si>
  <si>
    <t>Sorted the size column from smallest to largest and conditional formatted the profit column highlighting in green values greater than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</si>
</sst>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18"/>
      <name val="Calibri"/>
      <family val="2"/>
      <scheme val="minor"/>
    </font>
    <font>
      <sz val="10"/>
      <color indexed="9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Alignment="1">
      <alignment horizontal="left" wrapText="1"/>
    </xf>
    <xf numFmtId="0" fontId="0" fillId="0" borderId="4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4" xfId="0" applyFont="1" applyBorder="1"/>
    <xf numFmtId="0" fontId="0" fillId="0" borderId="0" xfId="0" applyBorder="1"/>
    <xf numFmtId="0" fontId="2" fillId="0" borderId="0" xfId="0" applyFont="1" applyBorder="1"/>
    <xf numFmtId="0" fontId="0" fillId="0" borderId="5" xfId="0" applyBorder="1"/>
    <xf numFmtId="0" fontId="0" fillId="0" borderId="4" xfId="0" applyBorder="1"/>
    <xf numFmtId="44" fontId="0" fillId="0" borderId="0" xfId="1" applyFont="1" applyBorder="1"/>
    <xf numFmtId="0" fontId="0" fillId="0" borderId="4" xfId="0" applyFont="1" applyBorder="1"/>
    <xf numFmtId="0" fontId="2" fillId="0" borderId="6" xfId="0" applyFont="1" applyBorder="1"/>
    <xf numFmtId="44" fontId="0" fillId="0" borderId="7" xfId="0" applyNumberFormat="1" applyBorder="1"/>
    <xf numFmtId="0" fontId="0" fillId="0" borderId="7" xfId="0" applyBorder="1"/>
    <xf numFmtId="0" fontId="0" fillId="0" borderId="8" xfId="0" applyBorder="1"/>
    <xf numFmtId="164" fontId="4" fillId="0" borderId="0" xfId="0" applyNumberFormat="1" applyFont="1"/>
    <xf numFmtId="44" fontId="5" fillId="0" borderId="0" xfId="1" applyFont="1"/>
    <xf numFmtId="44" fontId="0" fillId="0" borderId="0" xfId="0" applyNumberFormat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 applyAlignment="1"/>
    <xf numFmtId="0" fontId="0" fillId="0" borderId="0" xfId="0" applyBorder="1" applyAlignment="1"/>
    <xf numFmtId="0" fontId="2" fillId="0" borderId="0" xfId="0" applyFont="1" applyBorder="1" applyAlignment="1"/>
    <xf numFmtId="0" fontId="0" fillId="0" borderId="5" xfId="0" applyBorder="1" applyAlignment="1"/>
    <xf numFmtId="0" fontId="0" fillId="0" borderId="0" xfId="0" applyAlignment="1"/>
    <xf numFmtId="0" fontId="0" fillId="0" borderId="4" xfId="0" applyBorder="1" applyAlignment="1"/>
    <xf numFmtId="44" fontId="0" fillId="0" borderId="0" xfId="1" applyFont="1" applyBorder="1" applyAlignment="1"/>
    <xf numFmtId="0" fontId="0" fillId="0" borderId="0" xfId="0" applyNumberFormat="1" applyBorder="1" applyAlignment="1"/>
    <xf numFmtId="0" fontId="2" fillId="0" borderId="5" xfId="0" applyFont="1" applyBorder="1" applyAlignment="1"/>
    <xf numFmtId="0" fontId="2" fillId="0" borderId="0" xfId="0" applyFont="1" applyAlignment="1"/>
    <xf numFmtId="0" fontId="0" fillId="0" borderId="4" xfId="0" applyFont="1" applyBorder="1" applyAlignment="1"/>
    <xf numFmtId="0" fontId="2" fillId="0" borderId="6" xfId="0" applyFont="1" applyBorder="1" applyAlignment="1"/>
    <xf numFmtId="44" fontId="0" fillId="0" borderId="7" xfId="0" applyNumberFormat="1" applyBorder="1" applyAlignment="1"/>
    <xf numFmtId="0" fontId="0" fillId="0" borderId="7" xfId="0" applyBorder="1" applyAlignment="1"/>
    <xf numFmtId="0" fontId="0" fillId="0" borderId="8" xfId="0" applyBorder="1" applyAlignment="1"/>
    <xf numFmtId="0" fontId="2" fillId="0" borderId="1" xfId="0" applyFont="1" applyBorder="1" applyAlignment="1"/>
    <xf numFmtId="0" fontId="2" fillId="0" borderId="2" xfId="0" applyFont="1" applyBorder="1" applyAlignment="1"/>
    <xf numFmtId="0" fontId="0" fillId="0" borderId="0" xfId="0" applyBorder="1" applyAlignment="1">
      <alignment horizontal="left" wrapText="1"/>
    </xf>
    <xf numFmtId="0" fontId="0" fillId="0" borderId="0" xfId="0" applyFill="1" applyBorder="1" applyAlignment="1"/>
    <xf numFmtId="0" fontId="0" fillId="0" borderId="5" xfId="0" applyFill="1" applyBorder="1" applyAlignment="1"/>
    <xf numFmtId="0" fontId="2" fillId="0" borderId="4" xfId="0" applyFont="1" applyFill="1" applyBorder="1" applyAlignment="1"/>
    <xf numFmtId="0" fontId="0" fillId="0" borderId="4" xfId="0" applyFont="1" applyFill="1" applyBorder="1" applyAlignment="1"/>
    <xf numFmtId="0" fontId="7" fillId="0" borderId="0" xfId="0" applyFont="1" applyAlignment="1">
      <alignment horizontal="left" wrapText="1"/>
    </xf>
    <xf numFmtId="0" fontId="7" fillId="0" borderId="0" xfId="0" applyFont="1"/>
    <xf numFmtId="0" fontId="0" fillId="0" borderId="3" xfId="0" applyBorder="1"/>
    <xf numFmtId="0" fontId="0" fillId="0" borderId="4" xfId="0" applyFont="1" applyFill="1" applyBorder="1"/>
    <xf numFmtId="6" fontId="0" fillId="0" borderId="0" xfId="0" applyNumberFormat="1"/>
    <xf numFmtId="10" fontId="0" fillId="0" borderId="0" xfId="0" applyNumberFormat="1"/>
    <xf numFmtId="8" fontId="0" fillId="0" borderId="0" xfId="0" applyNumberFormat="1"/>
    <xf numFmtId="0" fontId="2" fillId="0" borderId="0" xfId="0" applyFont="1" applyAlignment="1">
      <alignment horizontal="center" wrapText="1"/>
    </xf>
    <xf numFmtId="44" fontId="0" fillId="0" borderId="0" xfId="1" applyFont="1"/>
    <xf numFmtId="0" fontId="0" fillId="0" borderId="0" xfId="0" applyFont="1"/>
    <xf numFmtId="44" fontId="2" fillId="0" borderId="0" xfId="0" applyNumberFormat="1" applyFont="1"/>
    <xf numFmtId="44" fontId="0" fillId="0" borderId="0" xfId="0" applyNumberFormat="1" applyFill="1" applyBorder="1" applyAlignment="1"/>
    <xf numFmtId="44" fontId="0" fillId="0" borderId="10" xfId="0" applyNumberFormat="1" applyFill="1" applyBorder="1" applyAlignment="1"/>
    <xf numFmtId="0" fontId="8" fillId="2" borderId="7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0" fillId="0" borderId="11" xfId="0" applyFill="1" applyBorder="1" applyAlignment="1"/>
    <xf numFmtId="0" fontId="9" fillId="3" borderId="0" xfId="0" applyFont="1" applyFill="1" applyBorder="1" applyAlignment="1">
      <alignment horizontal="left"/>
    </xf>
    <xf numFmtId="0" fontId="10" fillId="3" borderId="11" xfId="0" applyFont="1" applyFill="1" applyBorder="1" applyAlignment="1">
      <alignment horizontal="left"/>
    </xf>
    <xf numFmtId="0" fontId="9" fillId="3" borderId="10" xfId="0" applyFont="1" applyFill="1" applyBorder="1" applyAlignment="1">
      <alignment horizontal="left"/>
    </xf>
    <xf numFmtId="0" fontId="11" fillId="2" borderId="9" xfId="0" applyFont="1" applyFill="1" applyBorder="1" applyAlignment="1">
      <alignment horizontal="right"/>
    </xf>
    <xf numFmtId="0" fontId="11" fillId="2" borderId="7" xfId="0" applyFont="1" applyFill="1" applyBorder="1" applyAlignment="1">
      <alignment horizontal="right"/>
    </xf>
    <xf numFmtId="0" fontId="0" fillId="4" borderId="0" xfId="0" applyFill="1" applyBorder="1" applyAlignment="1"/>
    <xf numFmtId="44" fontId="0" fillId="4" borderId="0" xfId="0" applyNumberFormat="1" applyFill="1" applyBorder="1" applyAlignment="1"/>
    <xf numFmtId="0" fontId="12" fillId="0" borderId="0" xfId="0" applyFont="1" applyFill="1" applyBorder="1" applyAlignment="1">
      <alignment vertical="top" wrapText="1"/>
    </xf>
    <xf numFmtId="0" fontId="2" fillId="0" borderId="0" xfId="0" applyFont="1" applyAlignment="1">
      <alignment horizontal="center"/>
    </xf>
    <xf numFmtId="0" fontId="2" fillId="0" borderId="7" xfId="0" applyFont="1" applyBorder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3" fillId="0" borderId="0" xfId="0" applyFont="1"/>
    <xf numFmtId="0" fontId="4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center"/>
    </xf>
    <xf numFmtId="22" fontId="2" fillId="0" borderId="0" xfId="0" applyNumberFormat="1" applyFont="1" applyAlignment="1">
      <alignment horizontal="center"/>
    </xf>
    <xf numFmtId="0" fontId="0" fillId="0" borderId="0" xfId="0" applyAlignment="1">
      <alignment horizontal="right"/>
    </xf>
  </cellXfs>
  <cellStyles count="2">
    <cellStyle name="Currency" xfId="1" builtinId="4"/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numFmt numFmtId="34" formatCode="_(&quot;$&quot;* #,##0.00_);_(&quot;$&quot;* \(#,##0.00\);_(&quot;$&quot;* &quot;-&quot;??_);_(@_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Chart!$B$3</c:f>
              <c:strCache>
                <c:ptCount val="1"/>
                <c:pt idx="0">
                  <c:v>200ml</c:v>
                </c:pt>
              </c:strCache>
            </c:strRef>
          </c:tx>
          <c:invertIfNegative val="0"/>
          <c:cat>
            <c:strRef>
              <c:f>Chart!$A$4:$A$7</c:f>
              <c:strCache>
                <c:ptCount val="4"/>
                <c:pt idx="0">
                  <c:v>Sprite</c:v>
                </c:pt>
                <c:pt idx="1">
                  <c:v>Krest</c:v>
                </c:pt>
                <c:pt idx="2">
                  <c:v>Stoney</c:v>
                </c:pt>
                <c:pt idx="3">
                  <c:v>Fanta</c:v>
                </c:pt>
              </c:strCache>
            </c:strRef>
          </c:cat>
          <c:val>
            <c:numRef>
              <c:f>Chart!$B$4:$B$7</c:f>
              <c:numCache>
                <c:formatCode>_([$$-409]* #,##0.00_);_([$$-409]* \(#,##0.00\);_([$$-409]* "-"??_);_(@_)</c:formatCode>
                <c:ptCount val="4"/>
                <c:pt idx="0">
                  <c:v>300</c:v>
                </c:pt>
                <c:pt idx="1">
                  <c:v>600</c:v>
                </c:pt>
                <c:pt idx="2">
                  <c:v>450</c:v>
                </c:pt>
                <c:pt idx="3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D3-4A9F-A2BD-5DDE9CBCC4BC}"/>
            </c:ext>
          </c:extLst>
        </c:ser>
        <c:ser>
          <c:idx val="1"/>
          <c:order val="1"/>
          <c:tx>
            <c:strRef>
              <c:f>Chart!$C$3</c:f>
              <c:strCache>
                <c:ptCount val="1"/>
                <c:pt idx="0">
                  <c:v>300ml</c:v>
                </c:pt>
              </c:strCache>
            </c:strRef>
          </c:tx>
          <c:invertIfNegative val="0"/>
          <c:cat>
            <c:strRef>
              <c:f>Chart!$A$4:$A$7</c:f>
              <c:strCache>
                <c:ptCount val="4"/>
                <c:pt idx="0">
                  <c:v>Sprite</c:v>
                </c:pt>
                <c:pt idx="1">
                  <c:v>Krest</c:v>
                </c:pt>
                <c:pt idx="2">
                  <c:v>Stoney</c:v>
                </c:pt>
                <c:pt idx="3">
                  <c:v>Fanta</c:v>
                </c:pt>
              </c:strCache>
            </c:strRef>
          </c:cat>
          <c:val>
            <c:numRef>
              <c:f>Chart!$C$4:$C$7</c:f>
              <c:numCache>
                <c:formatCode>_([$$-409]* #,##0.00_);_([$$-409]* \(#,##0.00\);_([$$-409]* "-"??_);_(@_)</c:formatCode>
                <c:ptCount val="4"/>
                <c:pt idx="0">
                  <c:v>900</c:v>
                </c:pt>
                <c:pt idx="1">
                  <c:v>300</c:v>
                </c:pt>
                <c:pt idx="2">
                  <c:v>200</c:v>
                </c:pt>
                <c:pt idx="3">
                  <c:v>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D3-4A9F-A2BD-5DDE9CBCC4BC}"/>
            </c:ext>
          </c:extLst>
        </c:ser>
        <c:ser>
          <c:idx val="2"/>
          <c:order val="2"/>
          <c:tx>
            <c:strRef>
              <c:f>Chart!$D$3</c:f>
              <c:strCache>
                <c:ptCount val="1"/>
                <c:pt idx="0">
                  <c:v>500ml</c:v>
                </c:pt>
              </c:strCache>
            </c:strRef>
          </c:tx>
          <c:invertIfNegative val="0"/>
          <c:cat>
            <c:strRef>
              <c:f>Chart!$A$4:$A$7</c:f>
              <c:strCache>
                <c:ptCount val="4"/>
                <c:pt idx="0">
                  <c:v>Sprite</c:v>
                </c:pt>
                <c:pt idx="1">
                  <c:v>Krest</c:v>
                </c:pt>
                <c:pt idx="2">
                  <c:v>Stoney</c:v>
                </c:pt>
                <c:pt idx="3">
                  <c:v>Fanta</c:v>
                </c:pt>
              </c:strCache>
            </c:strRef>
          </c:cat>
          <c:val>
            <c:numRef>
              <c:f>Chart!$D$4:$D$7</c:f>
              <c:numCache>
                <c:formatCode>_([$$-409]* #,##0.00_);_([$$-409]* \(#,##0.00\);_([$$-409]* "-"??_);_(@_)</c:formatCode>
                <c:ptCount val="4"/>
                <c:pt idx="0">
                  <c:v>250</c:v>
                </c:pt>
                <c:pt idx="1">
                  <c:v>280</c:v>
                </c:pt>
                <c:pt idx="2">
                  <c:v>250</c:v>
                </c:pt>
                <c:pt idx="3">
                  <c:v>560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AD3-4A9F-A2BD-5DDE9CBCC4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1689728"/>
        <c:axId val="71691264"/>
      </c:barChart>
      <c:catAx>
        <c:axId val="716897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1691264"/>
        <c:crosses val="autoZero"/>
        <c:auto val="1"/>
        <c:lblAlgn val="ctr"/>
        <c:lblOffset val="100"/>
        <c:noMultiLvlLbl val="0"/>
      </c:catAx>
      <c:valAx>
        <c:axId val="71691264"/>
        <c:scaling>
          <c:orientation val="minMax"/>
        </c:scaling>
        <c:delete val="0"/>
        <c:axPos val="l"/>
        <c:majorGridlines/>
        <c:numFmt formatCode="_([$$-409]* #,##0.00_);_([$$-409]* \(#,##0.00\);_([$$-409]* &quot;-&quot;??_);_(@_)" sourceLinked="1"/>
        <c:majorTickMark val="out"/>
        <c:minorTickMark val="none"/>
        <c:tickLblPos val="nextTo"/>
        <c:crossAx val="716897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[excel hw completed.xlsx]Pivotal table and Chart!PivotTable1</c:name>
    <c:fmtId val="0"/>
  </c:pivotSource>
  <c:chart>
    <c:autoTitleDeleted val="0"/>
    <c:pivotFmts>
      <c:pivotFmt>
        <c:idx val="0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'Pivotal table and Chart'!$B$3:$B$4</c:f>
              <c:strCache>
                <c:ptCount val="1"/>
                <c:pt idx="0">
                  <c:v>200ml</c:v>
                </c:pt>
              </c:strCache>
            </c:strRef>
          </c:tx>
          <c:invertIfNegative val="0"/>
          <c:cat>
            <c:strRef>
              <c:f>'Pivotal table and Chart'!$A$5:$A$9</c:f>
              <c:strCache>
                <c:ptCount val="4"/>
                <c:pt idx="0">
                  <c:v>First</c:v>
                </c:pt>
                <c:pt idx="1">
                  <c:v>Fourth</c:v>
                </c:pt>
                <c:pt idx="2">
                  <c:v>Second</c:v>
                </c:pt>
                <c:pt idx="3">
                  <c:v>Third </c:v>
                </c:pt>
              </c:strCache>
            </c:strRef>
          </c:cat>
          <c:val>
            <c:numRef>
              <c:f>'Pivotal table and Chart'!$B$5:$B$9</c:f>
              <c:numCache>
                <c:formatCode>_("$"* #,##0.00_);_("$"* \(#,##0.00\);_("$"* "-"??_);_(@_)</c:formatCode>
                <c:ptCount val="4"/>
                <c:pt idx="0">
                  <c:v>24.240000000000002</c:v>
                </c:pt>
                <c:pt idx="1">
                  <c:v>12.48</c:v>
                </c:pt>
                <c:pt idx="2">
                  <c:v>28.880000000000003</c:v>
                </c:pt>
                <c:pt idx="3">
                  <c:v>29.200000000000003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FA-4EA0-B8EF-74141D0B5815}"/>
            </c:ext>
          </c:extLst>
        </c:ser>
        <c:ser>
          <c:idx val="1"/>
          <c:order val="1"/>
          <c:tx>
            <c:strRef>
              <c:f>'Pivotal table and Chart'!$C$3:$C$4</c:f>
              <c:strCache>
                <c:ptCount val="1"/>
                <c:pt idx="0">
                  <c:v>300ml</c:v>
                </c:pt>
              </c:strCache>
            </c:strRef>
          </c:tx>
          <c:invertIfNegative val="0"/>
          <c:cat>
            <c:strRef>
              <c:f>'Pivotal table and Chart'!$A$5:$A$9</c:f>
              <c:strCache>
                <c:ptCount val="4"/>
                <c:pt idx="0">
                  <c:v>First</c:v>
                </c:pt>
                <c:pt idx="1">
                  <c:v>Fourth</c:v>
                </c:pt>
                <c:pt idx="2">
                  <c:v>Second</c:v>
                </c:pt>
                <c:pt idx="3">
                  <c:v>Third </c:v>
                </c:pt>
              </c:strCache>
            </c:strRef>
          </c:cat>
          <c:val>
            <c:numRef>
              <c:f>'Pivotal table and Chart'!$C$5:$C$9</c:f>
              <c:numCache>
                <c:formatCode>_("$"* #,##0.00_);_("$"* \(#,##0.00\);_("$"* "-"??_);_(@_)</c:formatCode>
                <c:ptCount val="4"/>
                <c:pt idx="0">
                  <c:v>4.32</c:v>
                </c:pt>
                <c:pt idx="1">
                  <c:v>46.760000000000005</c:v>
                </c:pt>
                <c:pt idx="2">
                  <c:v>3.56</c:v>
                </c:pt>
                <c:pt idx="3">
                  <c:v>2.8000000000000003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FA-4EA0-B8EF-74141D0B5815}"/>
            </c:ext>
          </c:extLst>
        </c:ser>
        <c:ser>
          <c:idx val="2"/>
          <c:order val="2"/>
          <c:tx>
            <c:strRef>
              <c:f>'Pivotal table and Chart'!$D$3:$D$4</c:f>
              <c:strCache>
                <c:ptCount val="1"/>
                <c:pt idx="0">
                  <c:v>500ml</c:v>
                </c:pt>
              </c:strCache>
            </c:strRef>
          </c:tx>
          <c:invertIfNegative val="0"/>
          <c:cat>
            <c:strRef>
              <c:f>'Pivotal table and Chart'!$A$5:$A$9</c:f>
              <c:strCache>
                <c:ptCount val="4"/>
                <c:pt idx="0">
                  <c:v>First</c:v>
                </c:pt>
                <c:pt idx="1">
                  <c:v>Fourth</c:v>
                </c:pt>
                <c:pt idx="2">
                  <c:v>Second</c:v>
                </c:pt>
                <c:pt idx="3">
                  <c:v>Third </c:v>
                </c:pt>
              </c:strCache>
            </c:strRef>
          </c:cat>
          <c:val>
            <c:numRef>
              <c:f>'Pivotal table and Chart'!$D$5:$D$9</c:f>
              <c:numCache>
                <c:formatCode>_("$"* #,##0.00_);_("$"* \(#,##0.00\);_("$"* "-"??_);_(@_)</c:formatCode>
                <c:ptCount val="4"/>
                <c:pt idx="0">
                  <c:v>13.559999999999999</c:v>
                </c:pt>
                <c:pt idx="1">
                  <c:v>64.2</c:v>
                </c:pt>
                <c:pt idx="2">
                  <c:v>17.279999999999998</c:v>
                </c:pt>
                <c:pt idx="3">
                  <c:v>16.079999999999998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FA-4EA0-B8EF-74141D0B58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86413184"/>
        <c:axId val="286414720"/>
      </c:barChart>
      <c:catAx>
        <c:axId val="2864131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86414720"/>
        <c:crosses val="autoZero"/>
        <c:auto val="1"/>
        <c:lblAlgn val="ctr"/>
        <c:lblOffset val="100"/>
        <c:noMultiLvlLbl val="0"/>
      </c:catAx>
      <c:valAx>
        <c:axId val="286414720"/>
        <c:scaling>
          <c:orientation val="minMax"/>
        </c:scaling>
        <c:delete val="0"/>
        <c:axPos val="l"/>
        <c:majorGridlines/>
        <c:numFmt formatCode="_(&quot;$&quot;* #,##0.00_);_(&quot;$&quot;* \(#,##0.00\);_(&quot;$&quot;* &quot;-&quot;??_);_(@_)" sourceLinked="1"/>
        <c:majorTickMark val="out"/>
        <c:minorTickMark val="none"/>
        <c:tickLblPos val="nextTo"/>
        <c:crossAx val="2864131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547687</xdr:colOff>
      <xdr:row>9</xdr:row>
      <xdr:rowOff>109537</xdr:rowOff>
    </xdr:from>
    <xdr:to>
      <xdr:col>9</xdr:col>
      <xdr:colOff>242887</xdr:colOff>
      <xdr:row>23</xdr:row>
      <xdr:rowOff>52387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42862</xdr:colOff>
      <xdr:row>10</xdr:row>
      <xdr:rowOff>4762</xdr:rowOff>
    </xdr:from>
    <xdr:to>
      <xdr:col>8</xdr:col>
      <xdr:colOff>61912</xdr:colOff>
      <xdr:row>24</xdr:row>
      <xdr:rowOff>80962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ismail - [2010]" refreshedDate="43887.882259722224" createdVersion="4" refreshedVersion="4" minRefreshableVersion="3" recordCount="34" xr:uid="{00000000-000A-0000-FFFF-FFFF04000000}">
  <cacheSource type="worksheet">
    <worksheetSource ref="A1:E35" sheet="Autofilters "/>
  </cacheSource>
  <cacheFields count="5">
    <cacheField name="Quarter" numFmtId="0">
      <sharedItems count="4">
        <s v="First"/>
        <s v="Second"/>
        <s v="Third "/>
        <s v="Fourth"/>
      </sharedItems>
    </cacheField>
    <cacheField name="Product" numFmtId="0">
      <sharedItems count="4">
        <s v="Sprite"/>
        <s v="Krest"/>
        <s v="Stoney"/>
        <s v="Fanta"/>
      </sharedItems>
    </cacheField>
    <cacheField name="Size" numFmtId="0">
      <sharedItems count="3">
        <s v="200ml"/>
        <s v="300ml"/>
        <s v="500ml"/>
      </sharedItems>
    </cacheField>
    <cacheField name="Number sold" numFmtId="0">
      <sharedItems containsSemiMixedTypes="0" containsString="0" containsNumber="1" containsInteger="1" minValue="15" maxValue="669"/>
    </cacheField>
    <cacheField name="Profit" numFmtId="0">
      <sharedItems containsSemiMixedTypes="0" containsString="0" containsNumber="1" minValue="0.6" maxValue="26.7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4">
  <r>
    <x v="0"/>
    <x v="0"/>
    <x v="0"/>
    <n v="66"/>
    <n v="5.28"/>
  </r>
  <r>
    <x v="0"/>
    <x v="1"/>
    <x v="1"/>
    <n v="93"/>
    <n v="3.72"/>
  </r>
  <r>
    <x v="0"/>
    <x v="2"/>
    <x v="2"/>
    <n v="103"/>
    <n v="6.18"/>
  </r>
  <r>
    <x v="0"/>
    <x v="3"/>
    <x v="0"/>
    <n v="68"/>
    <n v="5.44"/>
  </r>
  <r>
    <x v="0"/>
    <x v="0"/>
    <x v="0"/>
    <n v="39"/>
    <n v="3.12"/>
  </r>
  <r>
    <x v="0"/>
    <x v="2"/>
    <x v="2"/>
    <n v="25"/>
    <n v="1.5"/>
  </r>
  <r>
    <x v="0"/>
    <x v="1"/>
    <x v="1"/>
    <n v="15"/>
    <n v="0.6"/>
  </r>
  <r>
    <x v="0"/>
    <x v="3"/>
    <x v="0"/>
    <n v="56"/>
    <n v="4.4800000000000004"/>
  </r>
  <r>
    <x v="0"/>
    <x v="0"/>
    <x v="2"/>
    <n v="98"/>
    <n v="5.88"/>
  </r>
  <r>
    <x v="0"/>
    <x v="0"/>
    <x v="0"/>
    <n v="74"/>
    <n v="5.92"/>
  </r>
  <r>
    <x v="1"/>
    <x v="1"/>
    <x v="0"/>
    <n v="85"/>
    <n v="6.8"/>
  </r>
  <r>
    <x v="1"/>
    <x v="3"/>
    <x v="1"/>
    <n v="89"/>
    <n v="3.56"/>
  </r>
  <r>
    <x v="1"/>
    <x v="1"/>
    <x v="2"/>
    <n v="88"/>
    <n v="5.2799999999999994"/>
  </r>
  <r>
    <x v="1"/>
    <x v="3"/>
    <x v="0"/>
    <n v="87"/>
    <n v="6.96"/>
  </r>
  <r>
    <x v="1"/>
    <x v="0"/>
    <x v="2"/>
    <n v="97"/>
    <n v="5.8199999999999994"/>
  </r>
  <r>
    <x v="1"/>
    <x v="2"/>
    <x v="2"/>
    <n v="103"/>
    <n v="6.18"/>
  </r>
  <r>
    <x v="1"/>
    <x v="3"/>
    <x v="0"/>
    <n v="189"/>
    <n v="15.120000000000001"/>
  </r>
  <r>
    <x v="2"/>
    <x v="3"/>
    <x v="2"/>
    <n v="200"/>
    <n v="12"/>
  </r>
  <r>
    <x v="2"/>
    <x v="1"/>
    <x v="0"/>
    <n v="109"/>
    <n v="8.7200000000000006"/>
  </r>
  <r>
    <x v="2"/>
    <x v="2"/>
    <x v="0"/>
    <n v="105"/>
    <n v="8.4"/>
  </r>
  <r>
    <x v="2"/>
    <x v="0"/>
    <x v="1"/>
    <n v="70"/>
    <n v="2.8000000000000003"/>
  </r>
  <r>
    <x v="2"/>
    <x v="3"/>
    <x v="0"/>
    <n v="69"/>
    <n v="5.5200000000000005"/>
  </r>
  <r>
    <x v="2"/>
    <x v="3"/>
    <x v="2"/>
    <n v="68"/>
    <n v="4.08"/>
  </r>
  <r>
    <x v="2"/>
    <x v="3"/>
    <x v="0"/>
    <n v="82"/>
    <n v="6.5600000000000005"/>
  </r>
  <r>
    <x v="3"/>
    <x v="2"/>
    <x v="0"/>
    <n v="156"/>
    <n v="12.48"/>
  </r>
  <r>
    <x v="3"/>
    <x v="0"/>
    <x v="2"/>
    <n v="175"/>
    <n v="10.5"/>
  </r>
  <r>
    <x v="3"/>
    <x v="1"/>
    <x v="2"/>
    <n v="135"/>
    <n v="8.1"/>
  </r>
  <r>
    <x v="3"/>
    <x v="1"/>
    <x v="1"/>
    <n v="200"/>
    <n v="8"/>
  </r>
  <r>
    <x v="3"/>
    <x v="0"/>
    <x v="2"/>
    <n v="400"/>
    <n v="24"/>
  </r>
  <r>
    <x v="3"/>
    <x v="2"/>
    <x v="1"/>
    <n v="300"/>
    <n v="12"/>
  </r>
  <r>
    <x v="3"/>
    <x v="2"/>
    <x v="2"/>
    <n v="200"/>
    <n v="12"/>
  </r>
  <r>
    <x v="3"/>
    <x v="3"/>
    <x v="2"/>
    <n v="100"/>
    <n v="6"/>
  </r>
  <r>
    <x v="3"/>
    <x v="2"/>
    <x v="2"/>
    <n v="60"/>
    <n v="3.5999999999999996"/>
  </r>
  <r>
    <x v="3"/>
    <x v="1"/>
    <x v="1"/>
    <n v="669"/>
    <n v="26.7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Table1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chartFormat="1">
  <location ref="A3:E9" firstHeaderRow="1" firstDataRow="2" firstDataCol="1" rowPageCount="1" colPageCount="1"/>
  <pivotFields count="5">
    <pivotField axis="axisRow" showAll="0">
      <items count="5">
        <item x="0"/>
        <item x="3"/>
        <item x="1"/>
        <item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axis="axisCol" showAll="0">
      <items count="4">
        <item x="0"/>
        <item x="1"/>
        <item x="2"/>
        <item t="default"/>
      </items>
    </pivotField>
    <pivotField showAll="0"/>
    <pivotField dataField="1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2"/>
  </colFields>
  <colItems count="4">
    <i>
      <x/>
    </i>
    <i>
      <x v="1"/>
    </i>
    <i>
      <x v="2"/>
    </i>
    <i t="grand">
      <x/>
    </i>
  </colItems>
  <pageFields count="1">
    <pageField fld="1" hier="-1"/>
  </pageFields>
  <dataFields count="1">
    <dataField name="Sum of Profit" fld="4" baseField="0" baseItem="0"/>
  </dataFields>
  <formats count="1">
    <format dxfId="1">
      <pivotArea collapsedLevelsAreSubtotals="1" fieldPosition="0">
        <references count="1">
          <reference field="0" count="0"/>
        </references>
      </pivotArea>
    </format>
  </formats>
  <chartFormats count="3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opLeftCell="A2" workbookViewId="0">
      <selection activeCell="F6" sqref="F6"/>
    </sheetView>
  </sheetViews>
  <sheetFormatPr defaultRowHeight="15.75" x14ac:dyDescent="0.25"/>
  <cols>
    <col min="1" max="1" width="13.5703125" style="3" customWidth="1"/>
    <col min="2" max="4" width="9.85546875" style="3" bestFit="1" customWidth="1"/>
    <col min="5" max="5" width="11.5703125" style="3" bestFit="1" customWidth="1"/>
    <col min="6" max="16384" width="9.140625" style="3"/>
  </cols>
  <sheetData>
    <row r="1" spans="1:5" x14ac:dyDescent="0.25">
      <c r="A1" s="2" t="s">
        <v>0</v>
      </c>
      <c r="B1" s="2"/>
      <c r="C1" s="2"/>
    </row>
    <row r="3" spans="1:5" x14ac:dyDescent="0.25">
      <c r="B3" s="2" t="s">
        <v>5</v>
      </c>
      <c r="C3" s="2" t="s">
        <v>6</v>
      </c>
      <c r="D3" s="2" t="s">
        <v>7</v>
      </c>
      <c r="E3" s="2" t="s">
        <v>8</v>
      </c>
    </row>
    <row r="4" spans="1:5" x14ac:dyDescent="0.25">
      <c r="A4" s="3" t="s">
        <v>1</v>
      </c>
      <c r="B4" s="24">
        <v>300</v>
      </c>
      <c r="C4" s="24">
        <v>900</v>
      </c>
      <c r="D4" s="24">
        <v>250</v>
      </c>
      <c r="E4" s="24">
        <f>SUM(B4:D4)</f>
        <v>1450</v>
      </c>
    </row>
    <row r="5" spans="1:5" x14ac:dyDescent="0.25">
      <c r="A5" s="3" t="s">
        <v>2</v>
      </c>
      <c r="B5" s="24">
        <v>600</v>
      </c>
      <c r="C5" s="24">
        <v>300</v>
      </c>
      <c r="D5" s="24">
        <v>280</v>
      </c>
      <c r="E5" s="24">
        <f t="shared" ref="E5:E7" si="0">SUM(B5:D5)</f>
        <v>1180</v>
      </c>
    </row>
    <row r="6" spans="1:5" x14ac:dyDescent="0.25">
      <c r="A6" s="3" t="s">
        <v>3</v>
      </c>
      <c r="B6" s="24">
        <v>450</v>
      </c>
      <c r="C6" s="24">
        <v>200</v>
      </c>
      <c r="D6" s="24">
        <v>250</v>
      </c>
      <c r="E6" s="24">
        <f t="shared" si="0"/>
        <v>900</v>
      </c>
    </row>
    <row r="7" spans="1:5" x14ac:dyDescent="0.25">
      <c r="A7" s="3" t="s">
        <v>4</v>
      </c>
      <c r="B7" s="24">
        <v>60</v>
      </c>
      <c r="C7" s="24">
        <v>500</v>
      </c>
      <c r="D7" s="24">
        <v>560</v>
      </c>
      <c r="E7" s="24">
        <f t="shared" si="0"/>
        <v>1120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0"/>
  <sheetViews>
    <sheetView topLeftCell="A27" workbookViewId="0">
      <selection activeCell="D41" sqref="D41"/>
    </sheetView>
  </sheetViews>
  <sheetFormatPr defaultRowHeight="15" x14ac:dyDescent="0.25"/>
  <cols>
    <col min="1" max="1" width="14.5703125" style="4" customWidth="1"/>
    <col min="2" max="2" width="10.42578125" style="4" customWidth="1"/>
    <col min="3" max="3" width="11.42578125" style="4" customWidth="1"/>
    <col min="4" max="4" width="13.7109375" style="4" customWidth="1"/>
    <col min="5" max="5" width="16.28515625" style="4" customWidth="1"/>
    <col min="6" max="16384" width="9.140625" style="4"/>
  </cols>
  <sheetData>
    <row r="1" spans="1:6" x14ac:dyDescent="0.25">
      <c r="A1" s="5" t="s">
        <v>10</v>
      </c>
      <c r="B1" s="5" t="s">
        <v>19</v>
      </c>
      <c r="C1" s="5" t="s">
        <v>20</v>
      </c>
      <c r="D1" s="5" t="s">
        <v>21</v>
      </c>
      <c r="E1" s="5" t="s">
        <v>22</v>
      </c>
      <c r="F1" s="5"/>
    </row>
    <row r="2" spans="1:6" x14ac:dyDescent="0.25">
      <c r="A2" s="4" t="s">
        <v>9</v>
      </c>
      <c r="B2" s="4" t="s">
        <v>1</v>
      </c>
      <c r="C2" s="4" t="s">
        <v>5</v>
      </c>
      <c r="D2" s="4">
        <v>66</v>
      </c>
      <c r="E2" s="25">
        <f>IF(C2="200ml",D2*0.08,IF(C2="300ml",0.04*D2,IF(C2="500ml",D2*0.06)))</f>
        <v>5.28</v>
      </c>
    </row>
    <row r="3" spans="1:6" x14ac:dyDescent="0.25">
      <c r="A3" s="4" t="s">
        <v>9</v>
      </c>
      <c r="B3" s="4" t="s">
        <v>2</v>
      </c>
      <c r="C3" s="4" t="s">
        <v>6</v>
      </c>
      <c r="D3" s="4">
        <v>93</v>
      </c>
      <c r="E3" s="25">
        <f t="shared" ref="E3:E38" si="0">IF(C3="200ml",D3*0.08,IF(C3="300ml",0.04*D3,IF(C3="500ml",D3*0.06)))</f>
        <v>3.72</v>
      </c>
    </row>
    <row r="4" spans="1:6" x14ac:dyDescent="0.25">
      <c r="A4" s="4" t="s">
        <v>9</v>
      </c>
      <c r="B4" s="4" t="s">
        <v>3</v>
      </c>
      <c r="C4" s="4" t="s">
        <v>7</v>
      </c>
      <c r="D4" s="4">
        <v>103</v>
      </c>
      <c r="E4" s="25">
        <f t="shared" si="0"/>
        <v>6.18</v>
      </c>
    </row>
    <row r="5" spans="1:6" x14ac:dyDescent="0.25">
      <c r="A5" s="4" t="s">
        <v>9</v>
      </c>
      <c r="B5" s="4" t="s">
        <v>4</v>
      </c>
      <c r="C5" s="4" t="s">
        <v>5</v>
      </c>
      <c r="D5" s="4">
        <v>68</v>
      </c>
      <c r="E5" s="25">
        <f t="shared" si="0"/>
        <v>5.44</v>
      </c>
    </row>
    <row r="6" spans="1:6" x14ac:dyDescent="0.25">
      <c r="A6" s="4" t="s">
        <v>9</v>
      </c>
      <c r="B6" s="4" t="s">
        <v>1</v>
      </c>
      <c r="C6" s="4" t="s">
        <v>5</v>
      </c>
      <c r="D6" s="4">
        <v>39</v>
      </c>
      <c r="E6" s="25">
        <f t="shared" si="0"/>
        <v>3.12</v>
      </c>
    </row>
    <row r="7" spans="1:6" x14ac:dyDescent="0.25">
      <c r="A7" s="4" t="s">
        <v>9</v>
      </c>
      <c r="B7" s="4" t="s">
        <v>3</v>
      </c>
      <c r="C7" s="4" t="s">
        <v>7</v>
      </c>
      <c r="D7" s="4">
        <v>25</v>
      </c>
      <c r="E7" s="25">
        <f t="shared" si="0"/>
        <v>1.5</v>
      </c>
    </row>
    <row r="8" spans="1:6" x14ac:dyDescent="0.25">
      <c r="A8" s="4" t="s">
        <v>9</v>
      </c>
      <c r="B8" s="4" t="s">
        <v>2</v>
      </c>
      <c r="C8" s="4" t="s">
        <v>6</v>
      </c>
      <c r="D8" s="4">
        <v>15</v>
      </c>
      <c r="E8" s="25">
        <f t="shared" si="0"/>
        <v>0.6</v>
      </c>
    </row>
    <row r="9" spans="1:6" x14ac:dyDescent="0.25">
      <c r="A9" s="4" t="s">
        <v>9</v>
      </c>
      <c r="B9" s="4" t="s">
        <v>4</v>
      </c>
      <c r="C9" s="4" t="s">
        <v>5</v>
      </c>
      <c r="D9" s="4">
        <v>56</v>
      </c>
      <c r="E9" s="25">
        <f t="shared" si="0"/>
        <v>4.4800000000000004</v>
      </c>
    </row>
    <row r="10" spans="1:6" x14ac:dyDescent="0.25">
      <c r="A10" s="4" t="s">
        <v>9</v>
      </c>
      <c r="B10" s="4" t="s">
        <v>1</v>
      </c>
      <c r="C10" s="4" t="s">
        <v>7</v>
      </c>
      <c r="D10" s="4">
        <v>98</v>
      </c>
      <c r="E10" s="25">
        <f t="shared" si="0"/>
        <v>5.88</v>
      </c>
    </row>
    <row r="11" spans="1:6" x14ac:dyDescent="0.25">
      <c r="A11" s="4" t="s">
        <v>9</v>
      </c>
      <c r="B11" s="4" t="s">
        <v>1</v>
      </c>
      <c r="C11" s="4" t="s">
        <v>5</v>
      </c>
      <c r="D11" s="4">
        <v>74</v>
      </c>
      <c r="E11" s="25">
        <f t="shared" si="0"/>
        <v>5.92</v>
      </c>
    </row>
    <row r="12" spans="1:6" x14ac:dyDescent="0.25">
      <c r="A12" s="5" t="s">
        <v>11</v>
      </c>
      <c r="E12" s="25">
        <f>SUBTOTAL(9,E2:E11)</f>
        <v>42.120000000000005</v>
      </c>
    </row>
    <row r="13" spans="1:6" x14ac:dyDescent="0.25">
      <c r="A13" s="4" t="s">
        <v>12</v>
      </c>
      <c r="B13" s="4" t="s">
        <v>2</v>
      </c>
      <c r="C13" s="4" t="s">
        <v>5</v>
      </c>
      <c r="D13" s="4">
        <v>85</v>
      </c>
      <c r="E13" s="25">
        <f t="shared" si="0"/>
        <v>6.8</v>
      </c>
    </row>
    <row r="14" spans="1:6" x14ac:dyDescent="0.25">
      <c r="A14" s="4" t="s">
        <v>12</v>
      </c>
      <c r="B14" s="4" t="s">
        <v>4</v>
      </c>
      <c r="C14" s="4" t="s">
        <v>6</v>
      </c>
      <c r="D14" s="4">
        <v>89</v>
      </c>
      <c r="E14" s="25">
        <f t="shared" si="0"/>
        <v>3.56</v>
      </c>
    </row>
    <row r="15" spans="1:6" x14ac:dyDescent="0.25">
      <c r="A15" s="4" t="s">
        <v>12</v>
      </c>
      <c r="B15" s="4" t="s">
        <v>2</v>
      </c>
      <c r="C15" s="4" t="s">
        <v>7</v>
      </c>
      <c r="D15" s="4">
        <v>88</v>
      </c>
      <c r="E15" s="25">
        <f t="shared" si="0"/>
        <v>5.2799999999999994</v>
      </c>
    </row>
    <row r="16" spans="1:6" x14ac:dyDescent="0.25">
      <c r="A16" s="4" t="s">
        <v>12</v>
      </c>
      <c r="B16" s="4" t="s">
        <v>4</v>
      </c>
      <c r="C16" s="4" t="s">
        <v>5</v>
      </c>
      <c r="D16" s="4">
        <v>87</v>
      </c>
      <c r="E16" s="25">
        <f t="shared" si="0"/>
        <v>6.96</v>
      </c>
    </row>
    <row r="17" spans="1:5" x14ac:dyDescent="0.25">
      <c r="A17" s="4" t="s">
        <v>12</v>
      </c>
      <c r="B17" s="4" t="s">
        <v>1</v>
      </c>
      <c r="C17" s="4" t="s">
        <v>7</v>
      </c>
      <c r="D17" s="4">
        <v>97</v>
      </c>
      <c r="E17" s="25">
        <f t="shared" si="0"/>
        <v>5.8199999999999994</v>
      </c>
    </row>
    <row r="18" spans="1:5" x14ac:dyDescent="0.25">
      <c r="A18" s="4" t="s">
        <v>12</v>
      </c>
      <c r="B18" s="4" t="s">
        <v>3</v>
      </c>
      <c r="C18" s="4" t="s">
        <v>7</v>
      </c>
      <c r="D18" s="4">
        <v>103</v>
      </c>
      <c r="E18" s="25">
        <f t="shared" si="0"/>
        <v>6.18</v>
      </c>
    </row>
    <row r="19" spans="1:5" x14ac:dyDescent="0.25">
      <c r="A19" s="4" t="s">
        <v>12</v>
      </c>
      <c r="B19" s="4" t="s">
        <v>4</v>
      </c>
      <c r="C19" s="4" t="s">
        <v>5</v>
      </c>
      <c r="D19" s="4">
        <v>189</v>
      </c>
      <c r="E19" s="25">
        <f t="shared" si="0"/>
        <v>15.120000000000001</v>
      </c>
    </row>
    <row r="20" spans="1:5" x14ac:dyDescent="0.25">
      <c r="A20" s="5" t="s">
        <v>13</v>
      </c>
      <c r="E20" s="25">
        <f>SUBTOTAL(9,E13:E19)</f>
        <v>49.72</v>
      </c>
    </row>
    <row r="21" spans="1:5" x14ac:dyDescent="0.25">
      <c r="A21" s="4" t="s">
        <v>14</v>
      </c>
      <c r="B21" s="4" t="s">
        <v>4</v>
      </c>
      <c r="C21" s="4" t="s">
        <v>7</v>
      </c>
      <c r="D21" s="4">
        <v>200</v>
      </c>
      <c r="E21" s="25">
        <f t="shared" si="0"/>
        <v>12</v>
      </c>
    </row>
    <row r="22" spans="1:5" x14ac:dyDescent="0.25">
      <c r="A22" s="4" t="s">
        <v>14</v>
      </c>
      <c r="B22" s="4" t="s">
        <v>2</v>
      </c>
      <c r="C22" s="4" t="s">
        <v>5</v>
      </c>
      <c r="D22" s="4">
        <v>109</v>
      </c>
      <c r="E22" s="25">
        <f t="shared" si="0"/>
        <v>8.7200000000000006</v>
      </c>
    </row>
    <row r="23" spans="1:5" x14ac:dyDescent="0.25">
      <c r="A23" s="4" t="s">
        <v>14</v>
      </c>
      <c r="B23" s="4" t="s">
        <v>3</v>
      </c>
      <c r="C23" s="4" t="s">
        <v>5</v>
      </c>
      <c r="D23" s="4">
        <v>105</v>
      </c>
      <c r="E23" s="25">
        <f t="shared" si="0"/>
        <v>8.4</v>
      </c>
    </row>
    <row r="24" spans="1:5" x14ac:dyDescent="0.25">
      <c r="A24" s="4" t="s">
        <v>14</v>
      </c>
      <c r="B24" s="4" t="s">
        <v>1</v>
      </c>
      <c r="C24" s="4" t="s">
        <v>6</v>
      </c>
      <c r="D24" s="4">
        <v>70</v>
      </c>
      <c r="E24" s="25">
        <f t="shared" si="0"/>
        <v>2.8000000000000003</v>
      </c>
    </row>
    <row r="25" spans="1:5" x14ac:dyDescent="0.25">
      <c r="A25" s="4" t="s">
        <v>14</v>
      </c>
      <c r="B25" s="4" t="s">
        <v>4</v>
      </c>
      <c r="C25" s="4" t="s">
        <v>5</v>
      </c>
      <c r="D25" s="4">
        <v>69</v>
      </c>
      <c r="E25" s="25">
        <f t="shared" si="0"/>
        <v>5.5200000000000005</v>
      </c>
    </row>
    <row r="26" spans="1:5" x14ac:dyDescent="0.25">
      <c r="A26" s="4" t="s">
        <v>14</v>
      </c>
      <c r="B26" s="4" t="s">
        <v>4</v>
      </c>
      <c r="C26" s="4" t="s">
        <v>7</v>
      </c>
      <c r="D26" s="4">
        <v>68</v>
      </c>
      <c r="E26" s="25">
        <f t="shared" si="0"/>
        <v>4.08</v>
      </c>
    </row>
    <row r="27" spans="1:5" x14ac:dyDescent="0.25">
      <c r="A27" s="4" t="s">
        <v>14</v>
      </c>
      <c r="B27" s="4" t="s">
        <v>4</v>
      </c>
      <c r="C27" s="4" t="s">
        <v>5</v>
      </c>
      <c r="D27" s="4">
        <v>82</v>
      </c>
      <c r="E27" s="25">
        <f t="shared" si="0"/>
        <v>6.5600000000000005</v>
      </c>
    </row>
    <row r="28" spans="1:5" x14ac:dyDescent="0.25">
      <c r="A28" s="5" t="s">
        <v>15</v>
      </c>
      <c r="E28" s="25">
        <f>SUBTOTAL(9,E21:E27)</f>
        <v>48.08</v>
      </c>
    </row>
    <row r="29" spans="1:5" x14ac:dyDescent="0.25">
      <c r="A29" s="4" t="s">
        <v>16</v>
      </c>
      <c r="B29" s="4" t="s">
        <v>3</v>
      </c>
      <c r="C29" s="4" t="s">
        <v>5</v>
      </c>
      <c r="D29" s="4">
        <v>156</v>
      </c>
      <c r="E29" s="25">
        <f t="shared" si="0"/>
        <v>12.48</v>
      </c>
    </row>
    <row r="30" spans="1:5" x14ac:dyDescent="0.25">
      <c r="A30" s="4" t="s">
        <v>16</v>
      </c>
      <c r="B30" s="4" t="s">
        <v>1</v>
      </c>
      <c r="C30" s="4" t="s">
        <v>7</v>
      </c>
      <c r="D30" s="4">
        <v>175</v>
      </c>
      <c r="E30" s="25">
        <f t="shared" si="0"/>
        <v>10.5</v>
      </c>
    </row>
    <row r="31" spans="1:5" x14ac:dyDescent="0.25">
      <c r="A31" s="4" t="s">
        <v>16</v>
      </c>
      <c r="B31" s="4" t="s">
        <v>2</v>
      </c>
      <c r="C31" s="4" t="s">
        <v>7</v>
      </c>
      <c r="D31" s="4">
        <v>135</v>
      </c>
      <c r="E31" s="25">
        <f>IF(C31="200ml",D31*0.08,IF(C31="300ml",0.04*D31,IF(C31="500ml",D31*0.06)))</f>
        <v>8.1</v>
      </c>
    </row>
    <row r="32" spans="1:5" x14ac:dyDescent="0.25">
      <c r="A32" s="4" t="s">
        <v>16</v>
      </c>
      <c r="B32" s="4" t="s">
        <v>2</v>
      </c>
      <c r="C32" s="4" t="s">
        <v>6</v>
      </c>
      <c r="D32" s="4">
        <v>200</v>
      </c>
      <c r="E32" s="25">
        <f t="shared" si="0"/>
        <v>8</v>
      </c>
    </row>
    <row r="33" spans="1:5" x14ac:dyDescent="0.25">
      <c r="A33" s="4" t="s">
        <v>16</v>
      </c>
      <c r="B33" s="4" t="s">
        <v>1</v>
      </c>
      <c r="C33" s="4" t="s">
        <v>7</v>
      </c>
      <c r="D33" s="4">
        <v>400</v>
      </c>
      <c r="E33" s="25">
        <f t="shared" si="0"/>
        <v>24</v>
      </c>
    </row>
    <row r="34" spans="1:5" x14ac:dyDescent="0.25">
      <c r="A34" s="4" t="s">
        <v>16</v>
      </c>
      <c r="B34" s="4" t="s">
        <v>3</v>
      </c>
      <c r="C34" s="4" t="s">
        <v>6</v>
      </c>
      <c r="D34" s="4">
        <v>300</v>
      </c>
      <c r="E34" s="25">
        <f t="shared" si="0"/>
        <v>12</v>
      </c>
    </row>
    <row r="35" spans="1:5" x14ac:dyDescent="0.25">
      <c r="A35" s="4" t="s">
        <v>16</v>
      </c>
      <c r="B35" s="4" t="s">
        <v>3</v>
      </c>
      <c r="C35" s="4" t="s">
        <v>7</v>
      </c>
      <c r="D35" s="4">
        <v>200</v>
      </c>
      <c r="E35" s="25">
        <f t="shared" si="0"/>
        <v>12</v>
      </c>
    </row>
    <row r="36" spans="1:5" x14ac:dyDescent="0.25">
      <c r="A36" s="4" t="s">
        <v>16</v>
      </c>
      <c r="B36" s="4" t="s">
        <v>4</v>
      </c>
      <c r="C36" s="4" t="s">
        <v>7</v>
      </c>
      <c r="D36" s="4">
        <v>100</v>
      </c>
      <c r="E36" s="25">
        <f t="shared" si="0"/>
        <v>6</v>
      </c>
    </row>
    <row r="37" spans="1:5" x14ac:dyDescent="0.25">
      <c r="A37" s="4" t="s">
        <v>16</v>
      </c>
      <c r="B37" s="4" t="s">
        <v>3</v>
      </c>
      <c r="C37" s="4" t="s">
        <v>7</v>
      </c>
      <c r="D37" s="4">
        <v>60</v>
      </c>
      <c r="E37" s="25">
        <f t="shared" si="0"/>
        <v>3.5999999999999996</v>
      </c>
    </row>
    <row r="38" spans="1:5" x14ac:dyDescent="0.25">
      <c r="A38" s="4" t="s">
        <v>16</v>
      </c>
      <c r="B38" s="4" t="s">
        <v>2</v>
      </c>
      <c r="C38" s="4" t="s">
        <v>6</v>
      </c>
      <c r="D38" s="4">
        <v>669</v>
      </c>
      <c r="E38" s="25">
        <f t="shared" si="0"/>
        <v>26.76</v>
      </c>
    </row>
    <row r="39" spans="1:5" x14ac:dyDescent="0.25">
      <c r="A39" s="5" t="s">
        <v>17</v>
      </c>
      <c r="E39" s="4">
        <f>SUBTOTAL(9,E29:E38)</f>
        <v>123.44</v>
      </c>
    </row>
    <row r="40" spans="1:5" x14ac:dyDescent="0.25">
      <c r="A40" s="83" t="s">
        <v>18</v>
      </c>
      <c r="E40" s="4">
        <f>SUBTOTAL(9,E2:E38)</f>
        <v>263.36</v>
      </c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workbookViewId="0">
      <selection activeCell="I7" sqref="I7"/>
    </sheetView>
  </sheetViews>
  <sheetFormatPr defaultRowHeight="15" x14ac:dyDescent="0.25"/>
  <cols>
    <col min="1" max="1" width="13.140625" bestFit="1" customWidth="1"/>
    <col min="2" max="2" width="16.28515625" bestFit="1" customWidth="1"/>
    <col min="3" max="3" width="8" bestFit="1" customWidth="1"/>
    <col min="4" max="4" width="8" customWidth="1"/>
    <col min="5" max="5" width="11.28515625" bestFit="1" customWidth="1"/>
  </cols>
  <sheetData>
    <row r="1" spans="1:5" x14ac:dyDescent="0.25">
      <c r="A1" s="6" t="s">
        <v>19</v>
      </c>
      <c r="B1" t="s">
        <v>24</v>
      </c>
    </row>
    <row r="3" spans="1:5" x14ac:dyDescent="0.25">
      <c r="A3" s="6" t="s">
        <v>26</v>
      </c>
      <c r="B3" s="6" t="s">
        <v>25</v>
      </c>
    </row>
    <row r="4" spans="1:5" x14ac:dyDescent="0.25">
      <c r="A4" s="6" t="s">
        <v>23</v>
      </c>
      <c r="B4" t="s">
        <v>5</v>
      </c>
      <c r="C4" t="s">
        <v>6</v>
      </c>
      <c r="D4" t="s">
        <v>7</v>
      </c>
      <c r="E4" t="s">
        <v>18</v>
      </c>
    </row>
    <row r="5" spans="1:5" x14ac:dyDescent="0.25">
      <c r="A5" s="7" t="s">
        <v>9</v>
      </c>
      <c r="B5" s="26">
        <v>24.240000000000002</v>
      </c>
      <c r="C5" s="26">
        <v>4.32</v>
      </c>
      <c r="D5" s="26">
        <v>13.559999999999999</v>
      </c>
      <c r="E5" s="26">
        <v>42.120000000000005</v>
      </c>
    </row>
    <row r="6" spans="1:5" x14ac:dyDescent="0.25">
      <c r="A6" s="7" t="s">
        <v>16</v>
      </c>
      <c r="B6" s="26">
        <v>12.48</v>
      </c>
      <c r="C6" s="26">
        <v>46.760000000000005</v>
      </c>
      <c r="D6" s="26">
        <v>64.2</v>
      </c>
      <c r="E6" s="26">
        <v>123.44000000000001</v>
      </c>
    </row>
    <row r="7" spans="1:5" x14ac:dyDescent="0.25">
      <c r="A7" s="7" t="s">
        <v>12</v>
      </c>
      <c r="B7" s="26">
        <v>28.880000000000003</v>
      </c>
      <c r="C7" s="26">
        <v>3.56</v>
      </c>
      <c r="D7" s="26">
        <v>17.279999999999998</v>
      </c>
      <c r="E7" s="26">
        <v>49.72</v>
      </c>
    </row>
    <row r="8" spans="1:5" x14ac:dyDescent="0.25">
      <c r="A8" s="7" t="s">
        <v>14</v>
      </c>
      <c r="B8" s="26">
        <v>29.200000000000003</v>
      </c>
      <c r="C8" s="26">
        <v>2.8000000000000003</v>
      </c>
      <c r="D8" s="26">
        <v>16.079999999999998</v>
      </c>
      <c r="E8" s="26">
        <v>48.08</v>
      </c>
    </row>
    <row r="9" spans="1:5" x14ac:dyDescent="0.25">
      <c r="A9" s="7" t="s">
        <v>18</v>
      </c>
      <c r="B9" s="8">
        <v>94.8</v>
      </c>
      <c r="C9" s="8">
        <v>57.440000000000005</v>
      </c>
      <c r="D9" s="8">
        <v>111.12</v>
      </c>
      <c r="E9" s="8">
        <v>263.36</v>
      </c>
    </row>
  </sheetData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5"/>
  <sheetViews>
    <sheetView workbookViewId="0">
      <selection activeCell="F15" sqref="F15"/>
    </sheetView>
  </sheetViews>
  <sheetFormatPr defaultRowHeight="15.75" x14ac:dyDescent="0.25"/>
  <cols>
    <col min="1" max="1" width="13.140625" style="3" customWidth="1"/>
    <col min="2" max="3" width="9.140625" style="3"/>
    <col min="4" max="4" width="15.42578125" style="3" customWidth="1"/>
    <col min="5" max="5" width="14.140625" style="3" customWidth="1"/>
    <col min="6" max="16384" width="9.140625" style="3"/>
  </cols>
  <sheetData>
    <row r="1" spans="1:5" x14ac:dyDescent="0.25">
      <c r="A1" s="2" t="s">
        <v>10</v>
      </c>
      <c r="B1" s="2" t="s">
        <v>19</v>
      </c>
      <c r="C1" s="2" t="s">
        <v>20</v>
      </c>
      <c r="D1" s="2" t="s">
        <v>21</v>
      </c>
      <c r="E1" s="2" t="s">
        <v>22</v>
      </c>
    </row>
    <row r="2" spans="1:5" x14ac:dyDescent="0.25">
      <c r="A2" s="3" t="s">
        <v>9</v>
      </c>
      <c r="B2" s="3" t="s">
        <v>1</v>
      </c>
      <c r="C2" s="3" t="s">
        <v>5</v>
      </c>
      <c r="D2" s="3">
        <v>66</v>
      </c>
      <c r="E2" s="3">
        <v>5.28</v>
      </c>
    </row>
    <row r="3" spans="1:5" x14ac:dyDescent="0.25">
      <c r="A3" s="3" t="s">
        <v>9</v>
      </c>
      <c r="B3" s="3" t="s">
        <v>2</v>
      </c>
      <c r="C3" s="3" t="s">
        <v>6</v>
      </c>
      <c r="D3" s="3">
        <v>93</v>
      </c>
      <c r="E3" s="3">
        <v>3.72</v>
      </c>
    </row>
    <row r="4" spans="1:5" x14ac:dyDescent="0.25">
      <c r="A4" s="3" t="s">
        <v>9</v>
      </c>
      <c r="B4" s="3" t="s">
        <v>3</v>
      </c>
      <c r="C4" s="3" t="s">
        <v>7</v>
      </c>
      <c r="D4" s="3">
        <v>103</v>
      </c>
      <c r="E4" s="3">
        <v>6.18</v>
      </c>
    </row>
    <row r="5" spans="1:5" x14ac:dyDescent="0.25">
      <c r="A5" s="3" t="s">
        <v>9</v>
      </c>
      <c r="B5" s="3" t="s">
        <v>4</v>
      </c>
      <c r="C5" s="3" t="s">
        <v>5</v>
      </c>
      <c r="D5" s="3">
        <v>68</v>
      </c>
      <c r="E5" s="3">
        <v>5.44</v>
      </c>
    </row>
    <row r="6" spans="1:5" x14ac:dyDescent="0.25">
      <c r="A6" s="3" t="s">
        <v>9</v>
      </c>
      <c r="B6" s="3" t="s">
        <v>1</v>
      </c>
      <c r="C6" s="3" t="s">
        <v>5</v>
      </c>
      <c r="D6" s="3">
        <v>39</v>
      </c>
      <c r="E6" s="3">
        <v>3.12</v>
      </c>
    </row>
    <row r="7" spans="1:5" x14ac:dyDescent="0.25">
      <c r="A7" s="3" t="s">
        <v>9</v>
      </c>
      <c r="B7" s="3" t="s">
        <v>3</v>
      </c>
      <c r="C7" s="3" t="s">
        <v>7</v>
      </c>
      <c r="D7" s="3">
        <v>25</v>
      </c>
      <c r="E7" s="3">
        <v>1.5</v>
      </c>
    </row>
    <row r="8" spans="1:5" x14ac:dyDescent="0.25">
      <c r="A8" s="3" t="s">
        <v>9</v>
      </c>
      <c r="B8" s="3" t="s">
        <v>2</v>
      </c>
      <c r="C8" s="3" t="s">
        <v>6</v>
      </c>
      <c r="D8" s="3">
        <v>15</v>
      </c>
      <c r="E8" s="3">
        <v>0.6</v>
      </c>
    </row>
    <row r="9" spans="1:5" x14ac:dyDescent="0.25">
      <c r="A9" s="3" t="s">
        <v>9</v>
      </c>
      <c r="B9" s="3" t="s">
        <v>4</v>
      </c>
      <c r="C9" s="3" t="s">
        <v>5</v>
      </c>
      <c r="D9" s="3">
        <v>56</v>
      </c>
      <c r="E9" s="3">
        <v>4.4800000000000004</v>
      </c>
    </row>
    <row r="10" spans="1:5" x14ac:dyDescent="0.25">
      <c r="A10" s="3" t="s">
        <v>9</v>
      </c>
      <c r="B10" s="3" t="s">
        <v>1</v>
      </c>
      <c r="C10" s="3" t="s">
        <v>7</v>
      </c>
      <c r="D10" s="3">
        <v>98</v>
      </c>
      <c r="E10" s="3">
        <v>5.88</v>
      </c>
    </row>
    <row r="11" spans="1:5" x14ac:dyDescent="0.25">
      <c r="A11" s="3" t="s">
        <v>9</v>
      </c>
      <c r="B11" s="3" t="s">
        <v>1</v>
      </c>
      <c r="C11" s="3" t="s">
        <v>5</v>
      </c>
      <c r="D11" s="3">
        <v>74</v>
      </c>
      <c r="E11" s="3">
        <v>5.92</v>
      </c>
    </row>
    <row r="12" spans="1:5" x14ac:dyDescent="0.25">
      <c r="A12" s="3" t="s">
        <v>12</v>
      </c>
      <c r="B12" s="3" t="s">
        <v>2</v>
      </c>
      <c r="C12" s="3" t="s">
        <v>5</v>
      </c>
      <c r="D12" s="3">
        <v>85</v>
      </c>
      <c r="E12" s="3">
        <v>6.8</v>
      </c>
    </row>
    <row r="13" spans="1:5" x14ac:dyDescent="0.25">
      <c r="A13" s="3" t="s">
        <v>12</v>
      </c>
      <c r="B13" s="3" t="s">
        <v>4</v>
      </c>
      <c r="C13" s="3" t="s">
        <v>6</v>
      </c>
      <c r="D13" s="3">
        <v>89</v>
      </c>
      <c r="E13" s="3">
        <v>3.56</v>
      </c>
    </row>
    <row r="14" spans="1:5" x14ac:dyDescent="0.25">
      <c r="A14" s="3" t="s">
        <v>12</v>
      </c>
      <c r="B14" s="3" t="s">
        <v>2</v>
      </c>
      <c r="C14" s="3" t="s">
        <v>7</v>
      </c>
      <c r="D14" s="3">
        <v>88</v>
      </c>
      <c r="E14" s="3">
        <v>5.2799999999999994</v>
      </c>
    </row>
    <row r="15" spans="1:5" x14ac:dyDescent="0.25">
      <c r="A15" s="3" t="s">
        <v>12</v>
      </c>
      <c r="B15" s="3" t="s">
        <v>4</v>
      </c>
      <c r="C15" s="3" t="s">
        <v>5</v>
      </c>
      <c r="D15" s="3">
        <v>87</v>
      </c>
      <c r="E15" s="3">
        <v>6.96</v>
      </c>
    </row>
    <row r="16" spans="1:5" x14ac:dyDescent="0.25">
      <c r="A16" s="3" t="s">
        <v>12</v>
      </c>
      <c r="B16" s="3" t="s">
        <v>1</v>
      </c>
      <c r="C16" s="3" t="s">
        <v>7</v>
      </c>
      <c r="D16" s="3">
        <v>97</v>
      </c>
      <c r="E16" s="3">
        <v>5.8199999999999994</v>
      </c>
    </row>
    <row r="17" spans="1:5" x14ac:dyDescent="0.25">
      <c r="A17" s="3" t="s">
        <v>12</v>
      </c>
      <c r="B17" s="3" t="s">
        <v>3</v>
      </c>
      <c r="C17" s="3" t="s">
        <v>7</v>
      </c>
      <c r="D17" s="3">
        <v>103</v>
      </c>
      <c r="E17" s="3">
        <v>6.18</v>
      </c>
    </row>
    <row r="18" spans="1:5" x14ac:dyDescent="0.25">
      <c r="A18" s="3" t="s">
        <v>12</v>
      </c>
      <c r="B18" s="3" t="s">
        <v>4</v>
      </c>
      <c r="C18" s="3" t="s">
        <v>5</v>
      </c>
      <c r="D18" s="3">
        <v>189</v>
      </c>
      <c r="E18" s="3">
        <v>15.120000000000001</v>
      </c>
    </row>
    <row r="19" spans="1:5" x14ac:dyDescent="0.25">
      <c r="A19" s="3" t="s">
        <v>14</v>
      </c>
      <c r="B19" s="3" t="s">
        <v>4</v>
      </c>
      <c r="C19" s="3" t="s">
        <v>7</v>
      </c>
      <c r="D19" s="3">
        <v>200</v>
      </c>
      <c r="E19" s="3">
        <v>12</v>
      </c>
    </row>
    <row r="20" spans="1:5" x14ac:dyDescent="0.25">
      <c r="A20" s="3" t="s">
        <v>14</v>
      </c>
      <c r="B20" s="3" t="s">
        <v>2</v>
      </c>
      <c r="C20" s="3" t="s">
        <v>5</v>
      </c>
      <c r="D20" s="3">
        <v>109</v>
      </c>
      <c r="E20" s="3">
        <v>8.7200000000000006</v>
      </c>
    </row>
    <row r="21" spans="1:5" x14ac:dyDescent="0.25">
      <c r="A21" s="3" t="s">
        <v>14</v>
      </c>
      <c r="B21" s="3" t="s">
        <v>3</v>
      </c>
      <c r="C21" s="3" t="s">
        <v>5</v>
      </c>
      <c r="D21" s="3">
        <v>105</v>
      </c>
      <c r="E21" s="3">
        <v>8.4</v>
      </c>
    </row>
    <row r="22" spans="1:5" x14ac:dyDescent="0.25">
      <c r="A22" s="3" t="s">
        <v>14</v>
      </c>
      <c r="B22" s="3" t="s">
        <v>1</v>
      </c>
      <c r="C22" s="3" t="s">
        <v>6</v>
      </c>
      <c r="D22" s="3">
        <v>70</v>
      </c>
      <c r="E22" s="3">
        <v>2.8000000000000003</v>
      </c>
    </row>
    <row r="23" spans="1:5" x14ac:dyDescent="0.25">
      <c r="A23" s="3" t="s">
        <v>14</v>
      </c>
      <c r="B23" s="3" t="s">
        <v>4</v>
      </c>
      <c r="C23" s="3" t="s">
        <v>5</v>
      </c>
      <c r="D23" s="3">
        <v>69</v>
      </c>
      <c r="E23" s="3">
        <v>5.5200000000000005</v>
      </c>
    </row>
    <row r="24" spans="1:5" x14ac:dyDescent="0.25">
      <c r="A24" s="3" t="s">
        <v>14</v>
      </c>
      <c r="B24" s="3" t="s">
        <v>4</v>
      </c>
      <c r="C24" s="3" t="s">
        <v>7</v>
      </c>
      <c r="D24" s="3">
        <v>68</v>
      </c>
      <c r="E24" s="3">
        <v>4.08</v>
      </c>
    </row>
    <row r="25" spans="1:5" x14ac:dyDescent="0.25">
      <c r="A25" s="3" t="s">
        <v>14</v>
      </c>
      <c r="B25" s="3" t="s">
        <v>4</v>
      </c>
      <c r="C25" s="3" t="s">
        <v>5</v>
      </c>
      <c r="D25" s="3">
        <v>82</v>
      </c>
      <c r="E25" s="3">
        <v>6.5600000000000005</v>
      </c>
    </row>
    <row r="26" spans="1:5" x14ac:dyDescent="0.25">
      <c r="A26" s="3" t="s">
        <v>16</v>
      </c>
      <c r="B26" s="3" t="s">
        <v>3</v>
      </c>
      <c r="C26" s="3" t="s">
        <v>5</v>
      </c>
      <c r="D26" s="3">
        <v>156</v>
      </c>
      <c r="E26" s="3">
        <v>12.48</v>
      </c>
    </row>
    <row r="27" spans="1:5" x14ac:dyDescent="0.25">
      <c r="A27" s="3" t="s">
        <v>16</v>
      </c>
      <c r="B27" s="3" t="s">
        <v>1</v>
      </c>
      <c r="C27" s="3" t="s">
        <v>7</v>
      </c>
      <c r="D27" s="3">
        <v>175</v>
      </c>
      <c r="E27" s="3">
        <v>10.5</v>
      </c>
    </row>
    <row r="28" spans="1:5" x14ac:dyDescent="0.25">
      <c r="A28" s="3" t="s">
        <v>16</v>
      </c>
      <c r="B28" s="3" t="s">
        <v>2</v>
      </c>
      <c r="C28" s="3" t="s">
        <v>7</v>
      </c>
      <c r="D28" s="3">
        <v>135</v>
      </c>
      <c r="E28" s="3">
        <v>8.1</v>
      </c>
    </row>
    <row r="29" spans="1:5" x14ac:dyDescent="0.25">
      <c r="A29" s="3" t="s">
        <v>16</v>
      </c>
      <c r="B29" s="3" t="s">
        <v>2</v>
      </c>
      <c r="C29" s="3" t="s">
        <v>6</v>
      </c>
      <c r="D29" s="3">
        <v>200</v>
      </c>
      <c r="E29" s="3">
        <v>8</v>
      </c>
    </row>
    <row r="30" spans="1:5" x14ac:dyDescent="0.25">
      <c r="A30" s="3" t="s">
        <v>16</v>
      </c>
      <c r="B30" s="3" t="s">
        <v>1</v>
      </c>
      <c r="C30" s="3" t="s">
        <v>7</v>
      </c>
      <c r="D30" s="3">
        <v>400</v>
      </c>
      <c r="E30" s="3">
        <v>24</v>
      </c>
    </row>
    <row r="31" spans="1:5" x14ac:dyDescent="0.25">
      <c r="A31" s="3" t="s">
        <v>16</v>
      </c>
      <c r="B31" s="3" t="s">
        <v>3</v>
      </c>
      <c r="C31" s="3" t="s">
        <v>6</v>
      </c>
      <c r="D31" s="3">
        <v>300</v>
      </c>
      <c r="E31" s="3">
        <v>12</v>
      </c>
    </row>
    <row r="32" spans="1:5" x14ac:dyDescent="0.25">
      <c r="A32" s="3" t="s">
        <v>16</v>
      </c>
      <c r="B32" s="3" t="s">
        <v>3</v>
      </c>
      <c r="C32" s="3" t="s">
        <v>7</v>
      </c>
      <c r="D32" s="3">
        <v>200</v>
      </c>
      <c r="E32" s="3">
        <v>12</v>
      </c>
    </row>
    <row r="33" spans="1:5" x14ac:dyDescent="0.25">
      <c r="A33" s="3" t="s">
        <v>16</v>
      </c>
      <c r="B33" s="3" t="s">
        <v>4</v>
      </c>
      <c r="C33" s="3" t="s">
        <v>7</v>
      </c>
      <c r="D33" s="3">
        <v>100</v>
      </c>
      <c r="E33" s="3">
        <v>6</v>
      </c>
    </row>
    <row r="34" spans="1:5" x14ac:dyDescent="0.25">
      <c r="A34" s="3" t="s">
        <v>16</v>
      </c>
      <c r="B34" s="3" t="s">
        <v>3</v>
      </c>
      <c r="C34" s="3" t="s">
        <v>7</v>
      </c>
      <c r="D34" s="3">
        <v>60</v>
      </c>
      <c r="E34" s="3">
        <v>3.5999999999999996</v>
      </c>
    </row>
    <row r="35" spans="1:5" x14ac:dyDescent="0.25">
      <c r="A35" s="3" t="s">
        <v>16</v>
      </c>
      <c r="B35" s="3" t="s">
        <v>2</v>
      </c>
      <c r="C35" s="3" t="s">
        <v>6</v>
      </c>
      <c r="D35" s="3">
        <v>669</v>
      </c>
      <c r="E35" s="3">
        <v>26.76</v>
      </c>
    </row>
  </sheetData>
  <autoFilter ref="A1:E1" xr:uid="{00000000-0009-0000-0000-000003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30"/>
  <sheetViews>
    <sheetView workbookViewId="0">
      <selection activeCell="H11" sqref="H11"/>
    </sheetView>
  </sheetViews>
  <sheetFormatPr defaultRowHeight="15" x14ac:dyDescent="0.25"/>
  <cols>
    <col min="1" max="1" width="16" customWidth="1"/>
    <col min="4" max="4" width="15.140625" customWidth="1"/>
    <col min="10" max="10" width="15.42578125" customWidth="1"/>
    <col min="13" max="13" width="11.5703125" customWidth="1"/>
  </cols>
  <sheetData>
    <row r="1" spans="1:37" x14ac:dyDescent="0.25">
      <c r="A1" s="84" t="s">
        <v>55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</row>
    <row r="2" spans="1:37" x14ac:dyDescent="0.25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</row>
    <row r="3" spans="1:37" x14ac:dyDescent="0.25">
      <c r="A3" s="84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</row>
    <row r="4" spans="1:37" x14ac:dyDescent="0.25">
      <c r="A4" s="55"/>
      <c r="B4" s="55"/>
      <c r="C4" s="55"/>
      <c r="D4" s="55"/>
      <c r="E4" s="55"/>
      <c r="F4" s="55"/>
      <c r="G4" s="55"/>
      <c r="H4" s="55"/>
      <c r="I4" s="56"/>
      <c r="J4" s="56"/>
      <c r="K4" s="56"/>
      <c r="L4" s="56"/>
      <c r="M4" s="56"/>
      <c r="N4" s="56"/>
      <c r="O4" s="56"/>
    </row>
    <row r="5" spans="1:37" x14ac:dyDescent="0.25">
      <c r="A5" s="50"/>
      <c r="B5" s="50"/>
      <c r="C5" s="50"/>
      <c r="D5" s="50"/>
      <c r="E5" s="50"/>
      <c r="F5" s="50"/>
      <c r="G5" s="9"/>
      <c r="H5" s="9"/>
    </row>
    <row r="6" spans="1:37" ht="15" customHeight="1" x14ac:dyDescent="0.25">
      <c r="A6" s="48" t="s">
        <v>33</v>
      </c>
      <c r="B6" s="49"/>
      <c r="C6" s="49"/>
      <c r="D6" s="49"/>
      <c r="E6" s="27"/>
      <c r="F6" s="27"/>
      <c r="G6" s="28"/>
      <c r="H6" s="7"/>
      <c r="I6" s="14"/>
      <c r="J6" s="85" t="s">
        <v>48</v>
      </c>
      <c r="K6" s="86"/>
      <c r="L6" s="86"/>
      <c r="M6" s="86"/>
      <c r="N6" s="86"/>
      <c r="O6" s="86"/>
      <c r="P6" s="57"/>
      <c r="R6" s="9"/>
      <c r="S6" s="9"/>
      <c r="T6" s="9"/>
      <c r="U6" s="9"/>
      <c r="V6" s="9"/>
    </row>
    <row r="7" spans="1:37" x14ac:dyDescent="0.25">
      <c r="A7" s="29"/>
      <c r="B7" s="30"/>
      <c r="C7" s="30"/>
      <c r="D7" s="30"/>
      <c r="E7" s="30"/>
      <c r="F7" s="30"/>
      <c r="G7" s="31"/>
      <c r="H7" s="32"/>
      <c r="I7" s="14"/>
      <c r="J7" s="10"/>
      <c r="K7" s="11"/>
      <c r="L7" s="11"/>
      <c r="M7" s="11"/>
      <c r="N7" s="11"/>
      <c r="O7" s="11"/>
      <c r="P7" s="16"/>
      <c r="R7" s="9"/>
      <c r="S7" s="9"/>
      <c r="T7" s="9"/>
      <c r="U7" s="9"/>
      <c r="V7" s="9"/>
    </row>
    <row r="8" spans="1:37" ht="15" customHeight="1" x14ac:dyDescent="0.25">
      <c r="A8" s="33" t="s">
        <v>45</v>
      </c>
      <c r="B8" s="34"/>
      <c r="C8" s="34"/>
      <c r="D8" s="35"/>
      <c r="E8" s="34" t="s">
        <v>35</v>
      </c>
      <c r="F8" s="34" t="s">
        <v>6</v>
      </c>
      <c r="G8" s="36" t="s">
        <v>7</v>
      </c>
      <c r="H8" s="37"/>
      <c r="I8" s="14"/>
      <c r="J8" s="13" t="s">
        <v>39</v>
      </c>
      <c r="K8" s="14"/>
      <c r="L8" s="14"/>
      <c r="M8" s="35"/>
      <c r="N8" s="34" t="s">
        <v>35</v>
      </c>
      <c r="O8" s="34" t="s">
        <v>6</v>
      </c>
      <c r="P8" s="36" t="s">
        <v>7</v>
      </c>
      <c r="R8" s="9"/>
    </row>
    <row r="9" spans="1:37" x14ac:dyDescent="0.25">
      <c r="A9" s="38" t="s">
        <v>5</v>
      </c>
      <c r="B9" s="39">
        <f>E11-E10-E9</f>
        <v>8.0000000000000016E-2</v>
      </c>
      <c r="C9" s="34"/>
      <c r="D9" s="34" t="s">
        <v>41</v>
      </c>
      <c r="E9" s="40">
        <v>0.06</v>
      </c>
      <c r="F9" s="34">
        <v>0.13</v>
      </c>
      <c r="G9" s="52">
        <v>0.34</v>
      </c>
      <c r="H9" s="37"/>
      <c r="I9" s="14"/>
      <c r="J9" s="17" t="s">
        <v>28</v>
      </c>
      <c r="K9" s="18">
        <f>N11-N10-N9</f>
        <v>0.11</v>
      </c>
      <c r="L9" s="14"/>
      <c r="M9" s="34" t="s">
        <v>41</v>
      </c>
      <c r="N9" s="40">
        <v>0.05</v>
      </c>
      <c r="O9" s="34">
        <v>0.11</v>
      </c>
      <c r="P9" s="52">
        <v>0.33</v>
      </c>
      <c r="R9" s="12"/>
    </row>
    <row r="10" spans="1:37" x14ac:dyDescent="0.25">
      <c r="A10" s="38" t="s">
        <v>6</v>
      </c>
      <c r="B10" s="39">
        <f>F11-F10-F9</f>
        <v>3.999999999999998E-2</v>
      </c>
      <c r="C10" s="34"/>
      <c r="D10" s="34" t="s">
        <v>34</v>
      </c>
      <c r="E10" s="34">
        <v>0.06</v>
      </c>
      <c r="F10" s="34">
        <v>0.08</v>
      </c>
      <c r="G10" s="52">
        <v>0.1</v>
      </c>
      <c r="H10" s="37"/>
      <c r="I10" s="14"/>
      <c r="J10" s="17" t="s">
        <v>29</v>
      </c>
      <c r="K10" s="18">
        <f>O11-O10-O9</f>
        <v>0.16999999999999998</v>
      </c>
      <c r="L10" s="14"/>
      <c r="M10" s="34" t="s">
        <v>34</v>
      </c>
      <c r="N10" s="34">
        <v>0.06</v>
      </c>
      <c r="O10" s="34">
        <v>0.08</v>
      </c>
      <c r="P10" s="52">
        <v>0.1</v>
      </c>
    </row>
    <row r="11" spans="1:37" x14ac:dyDescent="0.25">
      <c r="A11" s="38" t="s">
        <v>7</v>
      </c>
      <c r="B11" s="39">
        <f>F11-F10-F9</f>
        <v>3.999999999999998E-2</v>
      </c>
      <c r="C11" s="34"/>
      <c r="D11" s="34" t="s">
        <v>42</v>
      </c>
      <c r="E11" s="34">
        <v>0.2</v>
      </c>
      <c r="F11" s="34">
        <v>0.25</v>
      </c>
      <c r="G11" s="52">
        <v>0.5</v>
      </c>
      <c r="H11" s="37"/>
      <c r="I11" s="14"/>
      <c r="J11" s="17" t="s">
        <v>30</v>
      </c>
      <c r="K11" s="18">
        <f>P11-P10-P9</f>
        <v>0.12000000000000005</v>
      </c>
      <c r="L11" s="14"/>
      <c r="M11" s="34" t="s">
        <v>42</v>
      </c>
      <c r="N11" s="34">
        <v>0.22</v>
      </c>
      <c r="O11" s="34">
        <v>0.36</v>
      </c>
      <c r="P11" s="52">
        <v>0.55000000000000004</v>
      </c>
    </row>
    <row r="12" spans="1:37" x14ac:dyDescent="0.25">
      <c r="A12" s="38"/>
      <c r="B12" s="34"/>
      <c r="C12" s="34"/>
      <c r="D12" s="34"/>
      <c r="E12" s="34"/>
      <c r="F12" s="34"/>
      <c r="G12" s="36"/>
      <c r="H12" s="37"/>
      <c r="I12" s="14"/>
      <c r="J12" s="17"/>
      <c r="K12" s="14"/>
      <c r="L12" s="14"/>
      <c r="M12" s="14"/>
      <c r="N12" s="14"/>
      <c r="O12" s="14"/>
      <c r="P12" s="16"/>
    </row>
    <row r="13" spans="1:37" x14ac:dyDescent="0.25">
      <c r="A13" s="33" t="s">
        <v>31</v>
      </c>
      <c r="B13" s="35"/>
      <c r="C13" s="35"/>
      <c r="D13" s="35"/>
      <c r="E13" s="35"/>
      <c r="F13" s="35"/>
      <c r="G13" s="41"/>
      <c r="H13" s="42"/>
      <c r="I13" s="14"/>
      <c r="J13" s="13" t="s">
        <v>31</v>
      </c>
      <c r="K13" s="15"/>
      <c r="L13" s="15"/>
      <c r="M13" s="15"/>
      <c r="N13" s="15"/>
      <c r="O13" s="15"/>
      <c r="P13" s="16"/>
      <c r="S13" s="1"/>
      <c r="T13" s="1"/>
      <c r="U13" s="1"/>
      <c r="V13" s="1"/>
      <c r="W13" s="1"/>
      <c r="AB13" s="1"/>
      <c r="AC13" s="1"/>
      <c r="AD13" s="1"/>
      <c r="AE13" s="1"/>
      <c r="AF13" s="1"/>
      <c r="AG13" s="1"/>
      <c r="AH13" s="1"/>
      <c r="AI13" s="1"/>
      <c r="AJ13" s="1"/>
      <c r="AK13" s="1"/>
    </row>
    <row r="14" spans="1:37" x14ac:dyDescent="0.25">
      <c r="A14" s="53" t="s">
        <v>36</v>
      </c>
      <c r="B14" s="35"/>
      <c r="C14" s="35" t="s">
        <v>37</v>
      </c>
      <c r="D14" s="35"/>
      <c r="E14" s="35"/>
      <c r="F14" s="35"/>
      <c r="G14" s="41"/>
      <c r="H14" s="42"/>
      <c r="I14" s="14"/>
      <c r="J14" s="58" t="s">
        <v>43</v>
      </c>
      <c r="K14" s="15"/>
      <c r="L14" s="15" t="s">
        <v>37</v>
      </c>
      <c r="M14" s="15"/>
      <c r="N14" s="15"/>
      <c r="O14" s="15"/>
      <c r="P14" s="16"/>
      <c r="S14" s="1"/>
      <c r="T14" s="1"/>
      <c r="U14" s="1"/>
      <c r="V14" s="1"/>
      <c r="W14" s="1"/>
      <c r="AB14" s="1"/>
      <c r="AC14" s="1"/>
      <c r="AD14" s="1"/>
      <c r="AE14" s="1"/>
      <c r="AF14" s="1"/>
      <c r="AG14" s="1"/>
      <c r="AH14" s="1"/>
      <c r="AI14" s="1"/>
      <c r="AJ14" s="1"/>
      <c r="AK14" s="1"/>
    </row>
    <row r="15" spans="1:37" x14ac:dyDescent="0.25">
      <c r="A15" s="43">
        <f>E9*A20+F9*A21+G9*A22</f>
        <v>790</v>
      </c>
      <c r="B15" s="35"/>
      <c r="C15" s="35">
        <v>1500</v>
      </c>
      <c r="D15" s="35"/>
      <c r="E15" s="35"/>
      <c r="F15" s="35"/>
      <c r="G15" s="41"/>
      <c r="H15" s="42"/>
      <c r="I15" s="14"/>
      <c r="J15" s="19"/>
      <c r="K15" s="15"/>
      <c r="L15" s="15">
        <v>1200</v>
      </c>
      <c r="M15" s="15"/>
      <c r="N15" s="15"/>
      <c r="O15" s="15"/>
      <c r="P15" s="16"/>
      <c r="S15" s="1"/>
      <c r="T15" s="1"/>
      <c r="U15" s="1"/>
      <c r="V15" s="1"/>
      <c r="W15" s="1"/>
      <c r="AB15" s="1"/>
      <c r="AC15" s="1"/>
      <c r="AD15" s="1"/>
      <c r="AE15" s="1"/>
      <c r="AF15" s="1"/>
      <c r="AG15" s="1"/>
      <c r="AH15" s="1"/>
      <c r="AI15" s="1"/>
      <c r="AJ15" s="1"/>
      <c r="AK15" s="1"/>
    </row>
    <row r="16" spans="1:37" x14ac:dyDescent="0.25">
      <c r="A16" s="43">
        <f>A22*G9</f>
        <v>170</v>
      </c>
      <c r="B16" s="35"/>
      <c r="C16" s="35">
        <v>300</v>
      </c>
      <c r="D16" s="35"/>
      <c r="E16" s="35"/>
      <c r="F16" s="35"/>
      <c r="G16" s="41"/>
      <c r="H16" s="42"/>
      <c r="I16" s="14"/>
      <c r="J16" s="19">
        <f>P9*J22</f>
        <v>0</v>
      </c>
      <c r="K16" s="15"/>
      <c r="L16" s="15">
        <v>300</v>
      </c>
      <c r="M16" s="15"/>
      <c r="N16" s="15"/>
      <c r="O16" s="15"/>
      <c r="P16" s="16"/>
      <c r="S16" s="1"/>
      <c r="T16" s="1"/>
      <c r="U16" s="1"/>
      <c r="V16" s="1"/>
      <c r="W16" s="1"/>
      <c r="AB16" s="1"/>
      <c r="AC16" s="1"/>
      <c r="AD16" s="1"/>
      <c r="AE16" s="1"/>
      <c r="AF16" s="1"/>
      <c r="AG16" s="1"/>
      <c r="AH16" s="1"/>
      <c r="AI16" s="1"/>
      <c r="AJ16" s="1"/>
      <c r="AK16" s="1"/>
    </row>
    <row r="17" spans="1:18" x14ac:dyDescent="0.25">
      <c r="A17" s="54" t="s">
        <v>40</v>
      </c>
      <c r="B17" s="34"/>
      <c r="C17" s="34"/>
      <c r="D17" s="34"/>
      <c r="E17" s="34"/>
      <c r="F17" s="34"/>
      <c r="G17" s="36"/>
      <c r="H17" s="37"/>
      <c r="I17" s="14"/>
      <c r="J17" s="17" t="s">
        <v>40</v>
      </c>
      <c r="K17" s="14"/>
      <c r="L17" s="14"/>
      <c r="M17" s="14"/>
      <c r="N17" s="14"/>
      <c r="O17" s="14"/>
      <c r="P17" s="16"/>
      <c r="R17" s="1"/>
    </row>
    <row r="18" spans="1:18" x14ac:dyDescent="0.25">
      <c r="A18" s="38">
        <f>A20+A21+A22</f>
        <v>8500</v>
      </c>
      <c r="B18" s="34"/>
      <c r="C18" s="34">
        <v>8500</v>
      </c>
      <c r="D18" s="34"/>
      <c r="E18" s="34"/>
      <c r="F18" s="34"/>
      <c r="G18" s="36"/>
      <c r="H18" s="37"/>
      <c r="I18" s="14"/>
      <c r="J18" s="17">
        <f>J20+J21+J22</f>
        <v>0</v>
      </c>
      <c r="K18" s="14"/>
      <c r="L18" s="14">
        <v>12000</v>
      </c>
      <c r="M18" s="14"/>
      <c r="N18" s="14"/>
      <c r="O18" s="14"/>
      <c r="P18" s="16"/>
      <c r="R18" s="1"/>
    </row>
    <row r="19" spans="1:18" x14ac:dyDescent="0.25">
      <c r="A19" s="33" t="s">
        <v>44</v>
      </c>
      <c r="B19" s="34"/>
      <c r="C19" s="35" t="s">
        <v>38</v>
      </c>
      <c r="D19" s="14"/>
      <c r="E19" s="34"/>
      <c r="F19" s="34"/>
      <c r="G19" s="36"/>
      <c r="H19" s="37"/>
      <c r="I19" s="14"/>
      <c r="J19" s="13" t="s">
        <v>46</v>
      </c>
      <c r="K19" s="14"/>
      <c r="L19" s="14"/>
      <c r="M19" s="15" t="s">
        <v>47</v>
      </c>
      <c r="N19" s="14"/>
      <c r="O19" s="14"/>
      <c r="P19" s="16"/>
    </row>
    <row r="20" spans="1:18" x14ac:dyDescent="0.25">
      <c r="A20" s="38">
        <v>6000</v>
      </c>
      <c r="B20" s="34"/>
      <c r="C20" s="34">
        <v>6000</v>
      </c>
      <c r="D20" s="34"/>
      <c r="E20" s="34"/>
      <c r="F20" s="34"/>
      <c r="G20" s="36"/>
      <c r="H20" s="37"/>
      <c r="I20" s="14"/>
      <c r="J20" s="17"/>
      <c r="K20" s="14">
        <v>600</v>
      </c>
      <c r="L20" s="14"/>
      <c r="M20" s="14">
        <v>6000</v>
      </c>
      <c r="N20" s="14"/>
      <c r="O20" s="14"/>
      <c r="P20" s="16"/>
    </row>
    <row r="21" spans="1:18" x14ac:dyDescent="0.25">
      <c r="A21" s="38">
        <v>2000</v>
      </c>
      <c r="B21" s="34"/>
      <c r="C21" s="34">
        <v>2000</v>
      </c>
      <c r="D21" s="34"/>
      <c r="E21" s="34"/>
      <c r="F21" s="34"/>
      <c r="G21" s="36"/>
      <c r="H21" s="37"/>
      <c r="I21" s="14"/>
      <c r="J21" s="17"/>
      <c r="K21" s="14">
        <v>2000</v>
      </c>
      <c r="L21" s="14"/>
      <c r="M21" s="14">
        <v>2000</v>
      </c>
      <c r="N21" s="14"/>
      <c r="O21" s="14"/>
      <c r="P21" s="16"/>
    </row>
    <row r="22" spans="1:18" x14ac:dyDescent="0.25">
      <c r="A22" s="38">
        <v>500</v>
      </c>
      <c r="B22" s="34"/>
      <c r="C22" s="34">
        <v>1000</v>
      </c>
      <c r="D22" s="34"/>
      <c r="E22" s="34"/>
      <c r="F22" s="34"/>
      <c r="G22" s="36"/>
      <c r="H22" s="37"/>
      <c r="I22" s="14"/>
      <c r="J22" s="17"/>
      <c r="K22" s="14">
        <v>500</v>
      </c>
      <c r="L22" s="14"/>
      <c r="M22" s="14">
        <v>1000</v>
      </c>
      <c r="N22" s="14"/>
      <c r="O22" s="14"/>
      <c r="P22" s="16"/>
    </row>
    <row r="23" spans="1:18" x14ac:dyDescent="0.25">
      <c r="A23" s="38"/>
      <c r="B23" s="34"/>
      <c r="C23" s="34"/>
      <c r="D23" s="34"/>
      <c r="E23" s="34"/>
      <c r="F23" s="34"/>
      <c r="G23" s="36"/>
      <c r="H23" s="37"/>
      <c r="I23" s="14"/>
      <c r="J23" s="17"/>
      <c r="K23" s="14"/>
      <c r="L23" s="14"/>
      <c r="M23" s="14"/>
      <c r="N23" s="14"/>
      <c r="O23" s="14"/>
      <c r="P23" s="16"/>
    </row>
    <row r="24" spans="1:18" x14ac:dyDescent="0.25">
      <c r="A24" s="44" t="s">
        <v>32</v>
      </c>
      <c r="B24" s="45">
        <f>B9*A20+B10*A21+B11*A22</f>
        <v>580.00000000000011</v>
      </c>
      <c r="C24" s="46"/>
      <c r="D24" s="46"/>
      <c r="E24" s="46"/>
      <c r="F24" s="46"/>
      <c r="G24" s="47"/>
      <c r="H24" s="37"/>
      <c r="J24" s="17"/>
      <c r="K24" s="14"/>
      <c r="L24" s="14"/>
      <c r="M24" s="14"/>
      <c r="N24" s="14"/>
      <c r="O24" s="14"/>
      <c r="P24" s="16"/>
    </row>
    <row r="25" spans="1:18" x14ac:dyDescent="0.25">
      <c r="A25" s="14"/>
      <c r="B25" s="14"/>
      <c r="C25" s="14"/>
      <c r="D25" s="14"/>
      <c r="E25" s="14"/>
      <c r="J25" s="17"/>
      <c r="K25" s="14"/>
      <c r="L25" s="14"/>
      <c r="M25" s="14"/>
      <c r="N25" s="14"/>
      <c r="O25" s="14"/>
      <c r="P25" s="16"/>
    </row>
    <row r="26" spans="1:18" x14ac:dyDescent="0.25">
      <c r="A26" s="14"/>
      <c r="B26" s="14"/>
      <c r="C26" s="14"/>
      <c r="D26" s="14"/>
      <c r="E26" s="14"/>
      <c r="J26" s="20" t="s">
        <v>32</v>
      </c>
      <c r="K26" s="21">
        <f>K9*K20+K10*K21+K11*K22</f>
        <v>466</v>
      </c>
      <c r="L26" s="22"/>
      <c r="M26" s="22"/>
      <c r="N26" s="22"/>
      <c r="O26" s="23"/>
      <c r="P26" s="23"/>
    </row>
    <row r="27" spans="1:18" x14ac:dyDescent="0.25">
      <c r="A27" s="14"/>
      <c r="B27" s="14"/>
      <c r="C27" s="14"/>
      <c r="D27" s="14"/>
      <c r="E27" s="14"/>
    </row>
    <row r="28" spans="1:18" x14ac:dyDescent="0.25">
      <c r="A28" s="14"/>
      <c r="B28" s="14"/>
      <c r="C28" s="14"/>
      <c r="D28" s="14"/>
      <c r="E28" s="14"/>
    </row>
    <row r="29" spans="1:18" x14ac:dyDescent="0.25">
      <c r="A29" s="14"/>
      <c r="B29" s="14"/>
      <c r="C29" s="14"/>
      <c r="D29" s="14"/>
      <c r="E29" s="14"/>
    </row>
    <row r="30" spans="1:18" x14ac:dyDescent="0.25">
      <c r="A30" s="14"/>
      <c r="B30" s="14"/>
      <c r="C30" s="14"/>
      <c r="D30" s="14"/>
      <c r="E30" s="14"/>
    </row>
  </sheetData>
  <mergeCells count="2">
    <mergeCell ref="A1:O3"/>
    <mergeCell ref="J6:O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8"/>
  <sheetViews>
    <sheetView workbookViewId="0">
      <selection activeCell="I23" sqref="H23:I23"/>
    </sheetView>
  </sheetViews>
  <sheetFormatPr defaultRowHeight="15" x14ac:dyDescent="0.25"/>
  <cols>
    <col min="5" max="5" width="17.5703125" customWidth="1"/>
  </cols>
  <sheetData>
    <row r="1" spans="1:15" x14ac:dyDescent="0.25">
      <c r="A1" s="84" t="s">
        <v>49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</row>
    <row r="2" spans="1:15" x14ac:dyDescent="0.25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</row>
    <row r="4" spans="1:15" x14ac:dyDescent="0.25">
      <c r="A4" s="1" t="s">
        <v>50</v>
      </c>
      <c r="D4" s="59">
        <f>E8/C6+(E8*0.045/C6)</f>
        <v>250</v>
      </c>
    </row>
    <row r="5" spans="1:15" x14ac:dyDescent="0.25">
      <c r="A5" s="1" t="s">
        <v>51</v>
      </c>
      <c r="C5" s="60">
        <v>7.4999999999999997E-2</v>
      </c>
    </row>
    <row r="6" spans="1:15" x14ac:dyDescent="0.25">
      <c r="A6" s="1" t="s">
        <v>52</v>
      </c>
      <c r="C6" s="8">
        <v>24</v>
      </c>
      <c r="D6" s="32" t="s">
        <v>53</v>
      </c>
    </row>
    <row r="8" spans="1:15" x14ac:dyDescent="0.25">
      <c r="A8" s="1" t="s">
        <v>54</v>
      </c>
      <c r="E8" s="61">
        <v>5741.6267942583736</v>
      </c>
    </row>
  </sheetData>
  <mergeCells count="1">
    <mergeCell ref="A1:O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B1:G16"/>
  <sheetViews>
    <sheetView showGridLines="0" tabSelected="1" topLeftCell="A5" workbookViewId="0">
      <selection activeCell="F24" sqref="F24"/>
    </sheetView>
  </sheetViews>
  <sheetFormatPr defaultRowHeight="15" outlineLevelRow="1" outlineLevelCol="1" x14ac:dyDescent="0.25"/>
  <cols>
    <col min="3" max="3" width="6.140625" customWidth="1"/>
    <col min="4" max="7" width="24" bestFit="1" customWidth="1" outlineLevel="1"/>
  </cols>
  <sheetData>
    <row r="1" spans="2:7" ht="15.75" thickBot="1" x14ac:dyDescent="0.3"/>
    <row r="2" spans="2:7" ht="15.75" x14ac:dyDescent="0.25">
      <c r="B2" s="69" t="s">
        <v>77</v>
      </c>
      <c r="C2" s="69"/>
      <c r="D2" s="74"/>
      <c r="E2" s="74"/>
      <c r="F2" s="74"/>
      <c r="G2" s="74"/>
    </row>
    <row r="3" spans="2:7" ht="15.75" collapsed="1" x14ac:dyDescent="0.25">
      <c r="B3" s="68"/>
      <c r="C3" s="68"/>
      <c r="D3" s="75" t="s">
        <v>79</v>
      </c>
      <c r="E3" s="75" t="s">
        <v>72</v>
      </c>
      <c r="F3" s="75" t="s">
        <v>74</v>
      </c>
      <c r="G3" s="75" t="s">
        <v>75</v>
      </c>
    </row>
    <row r="4" spans="2:7" ht="33.75" hidden="1" outlineLevel="1" x14ac:dyDescent="0.25">
      <c r="B4" s="71"/>
      <c r="C4" s="71"/>
      <c r="D4" s="51"/>
      <c r="E4" s="78" t="s">
        <v>73</v>
      </c>
      <c r="F4" s="78"/>
      <c r="G4" s="78" t="s">
        <v>76</v>
      </c>
    </row>
    <row r="5" spans="2:7" x14ac:dyDescent="0.25">
      <c r="B5" s="72" t="s">
        <v>78</v>
      </c>
      <c r="C5" s="72"/>
      <c r="D5" s="70"/>
      <c r="E5" s="70"/>
      <c r="F5" s="70"/>
      <c r="G5" s="70"/>
    </row>
    <row r="6" spans="2:7" outlineLevel="1" x14ac:dyDescent="0.25">
      <c r="B6" s="71"/>
      <c r="C6" s="71" t="s">
        <v>65</v>
      </c>
      <c r="D6" s="51">
        <v>50</v>
      </c>
      <c r="E6" s="76">
        <v>150</v>
      </c>
      <c r="F6" s="76">
        <v>150</v>
      </c>
      <c r="G6" s="76">
        <v>150</v>
      </c>
    </row>
    <row r="7" spans="2:7" outlineLevel="1" x14ac:dyDescent="0.25">
      <c r="B7" s="71"/>
      <c r="C7" s="71" t="s">
        <v>66</v>
      </c>
      <c r="D7" s="51">
        <v>50</v>
      </c>
      <c r="E7" s="76">
        <v>240</v>
      </c>
      <c r="F7" s="76">
        <v>240</v>
      </c>
      <c r="G7" s="76">
        <v>240</v>
      </c>
    </row>
    <row r="8" spans="2:7" outlineLevel="1" x14ac:dyDescent="0.25">
      <c r="B8" s="71"/>
      <c r="C8" s="71" t="s">
        <v>67</v>
      </c>
      <c r="D8" s="66">
        <v>0.34</v>
      </c>
      <c r="E8" s="77">
        <v>700</v>
      </c>
      <c r="F8" s="77">
        <v>0.34</v>
      </c>
      <c r="G8" s="77">
        <v>0.34</v>
      </c>
    </row>
    <row r="9" spans="2:7" outlineLevel="1" x14ac:dyDescent="0.25">
      <c r="B9" s="71"/>
      <c r="C9" s="71" t="s">
        <v>68</v>
      </c>
      <c r="D9" s="51">
        <v>11</v>
      </c>
      <c r="E9" s="51">
        <v>11</v>
      </c>
      <c r="F9" s="76">
        <v>240</v>
      </c>
      <c r="G9" s="51">
        <v>11</v>
      </c>
    </row>
    <row r="10" spans="2:7" outlineLevel="1" x14ac:dyDescent="0.25">
      <c r="B10" s="71"/>
      <c r="C10" s="71" t="s">
        <v>69</v>
      </c>
      <c r="D10" s="51">
        <v>50</v>
      </c>
      <c r="E10" s="51">
        <v>50</v>
      </c>
      <c r="F10" s="76">
        <v>0</v>
      </c>
      <c r="G10" s="51">
        <v>50</v>
      </c>
    </row>
    <row r="11" spans="2:7" outlineLevel="1" x14ac:dyDescent="0.25">
      <c r="B11" s="71"/>
      <c r="C11" s="71" t="s">
        <v>70</v>
      </c>
      <c r="D11" s="51">
        <v>20</v>
      </c>
      <c r="E11" s="51">
        <v>20</v>
      </c>
      <c r="F11" s="76">
        <v>10</v>
      </c>
      <c r="G11" s="51">
        <v>20</v>
      </c>
    </row>
    <row r="12" spans="2:7" x14ac:dyDescent="0.25">
      <c r="B12" s="72" t="s">
        <v>80</v>
      </c>
      <c r="C12" s="72"/>
      <c r="D12" s="70"/>
      <c r="E12" s="70"/>
      <c r="F12" s="70"/>
      <c r="G12" s="70"/>
    </row>
    <row r="13" spans="2:7" ht="15.75" outlineLevel="1" thickBot="1" x14ac:dyDescent="0.3">
      <c r="B13" s="73"/>
      <c r="C13" s="73" t="s">
        <v>71</v>
      </c>
      <c r="D13" s="67">
        <v>-42.887999999999998</v>
      </c>
      <c r="E13" s="67">
        <v>-105271.82</v>
      </c>
      <c r="F13" s="67">
        <v>-391.43400000000003</v>
      </c>
      <c r="G13" s="67">
        <v>-182.88800000000001</v>
      </c>
    </row>
    <row r="14" spans="2:7" x14ac:dyDescent="0.25">
      <c r="B14" t="s">
        <v>81</v>
      </c>
    </row>
    <row r="15" spans="2:7" x14ac:dyDescent="0.25">
      <c r="B15" t="s">
        <v>82</v>
      </c>
    </row>
    <row r="16" spans="2:7" x14ac:dyDescent="0.25">
      <c r="B16" t="s">
        <v>83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7"/>
  <sheetViews>
    <sheetView workbookViewId="0">
      <selection activeCell="H16" sqref="H16"/>
    </sheetView>
  </sheetViews>
  <sheetFormatPr defaultRowHeight="15" x14ac:dyDescent="0.25"/>
  <cols>
    <col min="1" max="1" width="29.42578125" customWidth="1"/>
    <col min="2" max="2" width="12.85546875" customWidth="1"/>
    <col min="3" max="3" width="14.140625" customWidth="1"/>
    <col min="4" max="4" width="18.28515625" customWidth="1"/>
    <col min="5" max="5" width="12.85546875" customWidth="1"/>
    <col min="6" max="6" width="14" customWidth="1"/>
    <col min="7" max="7" width="13.28515625" customWidth="1"/>
    <col min="8" max="8" width="14.7109375" customWidth="1"/>
    <col min="9" max="9" width="16.7109375" customWidth="1"/>
    <col min="10" max="10" width="15.42578125" customWidth="1"/>
    <col min="11" max="11" width="14.42578125" customWidth="1"/>
  </cols>
  <sheetData>
    <row r="1" spans="1:11" ht="15" customHeight="1" x14ac:dyDescent="0.25">
      <c r="A1" s="87" t="s">
        <v>63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1" x14ac:dyDescent="0.25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45" x14ac:dyDescent="0.25">
      <c r="A3" s="1" t="s">
        <v>59</v>
      </c>
      <c r="D3" s="88" t="s">
        <v>27</v>
      </c>
      <c r="E3" s="88"/>
      <c r="F3" s="62" t="s">
        <v>61</v>
      </c>
    </row>
    <row r="4" spans="1:11" x14ac:dyDescent="0.25">
      <c r="A4" s="1" t="s">
        <v>62</v>
      </c>
      <c r="B4">
        <v>50</v>
      </c>
      <c r="D4" t="s">
        <v>5</v>
      </c>
      <c r="E4" s="63">
        <v>0.08</v>
      </c>
      <c r="F4">
        <v>11</v>
      </c>
    </row>
    <row r="5" spans="1:11" x14ac:dyDescent="0.25">
      <c r="A5" s="1" t="s">
        <v>6</v>
      </c>
      <c r="B5">
        <v>50</v>
      </c>
      <c r="D5" t="s">
        <v>60</v>
      </c>
      <c r="E5" s="63">
        <v>0.06</v>
      </c>
      <c r="F5">
        <v>50</v>
      </c>
    </row>
    <row r="6" spans="1:11" x14ac:dyDescent="0.25">
      <c r="A6" s="1" t="s">
        <v>7</v>
      </c>
      <c r="B6" s="63">
        <v>0.34</v>
      </c>
      <c r="D6" t="s">
        <v>7</v>
      </c>
      <c r="E6" s="63">
        <v>0.04</v>
      </c>
      <c r="F6">
        <v>20</v>
      </c>
    </row>
    <row r="7" spans="1:11" x14ac:dyDescent="0.25">
      <c r="A7" s="1" t="s">
        <v>64</v>
      </c>
      <c r="B7" s="26">
        <f>(B5*F5+B6*F6+B4*F4)*0.01</f>
        <v>30.568000000000001</v>
      </c>
    </row>
    <row r="8" spans="1:11" x14ac:dyDescent="0.25">
      <c r="A8" s="64"/>
      <c r="B8" s="26"/>
    </row>
    <row r="10" spans="1:11" x14ac:dyDescent="0.25">
      <c r="A10" t="s">
        <v>56</v>
      </c>
      <c r="B10" s="26">
        <f>B4*B6+B7</f>
        <v>47.567999999999998</v>
      </c>
    </row>
    <row r="11" spans="1:11" x14ac:dyDescent="0.25">
      <c r="A11" s="22" t="s">
        <v>57</v>
      </c>
      <c r="B11" s="21">
        <f>E4*F4+E5*F5+E6*F6</f>
        <v>4.68</v>
      </c>
    </row>
    <row r="12" spans="1:11" x14ac:dyDescent="0.25">
      <c r="A12" s="1" t="s">
        <v>58</v>
      </c>
      <c r="B12" s="65">
        <f>B11-B10</f>
        <v>-42.887999999999998</v>
      </c>
    </row>
    <row r="17" spans="3:3" x14ac:dyDescent="0.25">
      <c r="C17" t="s">
        <v>84</v>
      </c>
    </row>
  </sheetData>
  <scenarios current="0" sqref="B12">
    <scenario name="200Ml using machine @0.34" count="3" user="ismail - [2010]" comment="_x000a_Modified by ismail - [2010] on 2/26/2020">
      <inputCells r="B4" val="150"/>
      <inputCells r="B5" val="240"/>
      <inputCells r="B6" val="700" numFmtId="44"/>
    </scenario>
    <scenario name="No machine " locked="1" count="6" user="ismail - [2010]">
      <inputCells r="B4" val="150"/>
      <inputCells r="B5" val="240"/>
      <inputCells r="B6" val="0.34" numFmtId="44"/>
      <inputCells r="F4" val="240"/>
      <inputCells r="F5" val="0"/>
      <inputCells r="F6" val="10"/>
    </scenario>
    <scenario name="Using machine @$0.26" locked="1" count="3" user="ismail - [2010]" comment="Created by ismail - [2010] on 2/26/2020">
      <inputCells r="B4" val="150"/>
      <inputCells r="B5" val="240"/>
      <inputCells r="B6" val="0.34" numFmtId="44"/>
    </scenario>
  </scenarios>
  <mergeCells count="2">
    <mergeCell ref="A1:K2"/>
    <mergeCell ref="D3:E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2"/>
  <sheetViews>
    <sheetView workbookViewId="0">
      <selection activeCell="F21" sqref="E21:F25"/>
    </sheetView>
  </sheetViews>
  <sheetFormatPr defaultRowHeight="15" x14ac:dyDescent="0.25"/>
  <cols>
    <col min="1" max="1" width="11.5703125" customWidth="1"/>
    <col min="2" max="2" width="14.140625" customWidth="1"/>
    <col min="3" max="4" width="14.85546875" customWidth="1"/>
    <col min="5" max="5" width="22" customWidth="1"/>
    <col min="6" max="6" width="13.7109375" customWidth="1"/>
    <col min="7" max="7" width="16" customWidth="1"/>
  </cols>
  <sheetData>
    <row r="1" spans="1:7" x14ac:dyDescent="0.25">
      <c r="A1" s="88" t="s">
        <v>88</v>
      </c>
      <c r="B1" s="88"/>
      <c r="C1" s="88"/>
      <c r="D1" s="89">
        <f ca="1">NOW()</f>
        <v>43888.026415972221</v>
      </c>
      <c r="E1" s="89"/>
    </row>
    <row r="3" spans="1:7" x14ac:dyDescent="0.25">
      <c r="B3" s="79" t="s">
        <v>89</v>
      </c>
      <c r="C3" s="79" t="s">
        <v>90</v>
      </c>
      <c r="D3" s="79" t="s">
        <v>91</v>
      </c>
      <c r="E3" s="79" t="s">
        <v>93</v>
      </c>
      <c r="F3" s="79" t="s">
        <v>92</v>
      </c>
      <c r="G3" s="79" t="s">
        <v>22</v>
      </c>
    </row>
    <row r="4" spans="1:7" x14ac:dyDescent="0.25">
      <c r="A4" s="1" t="s">
        <v>35</v>
      </c>
      <c r="B4">
        <v>3800</v>
      </c>
      <c r="C4">
        <v>101</v>
      </c>
      <c r="D4">
        <v>25</v>
      </c>
      <c r="E4">
        <v>25</v>
      </c>
      <c r="F4">
        <v>48</v>
      </c>
      <c r="G4">
        <f>B4-C4-D4*E4-F4</f>
        <v>3026</v>
      </c>
    </row>
    <row r="5" spans="1:7" x14ac:dyDescent="0.25">
      <c r="A5" s="1" t="s">
        <v>6</v>
      </c>
      <c r="B5">
        <v>4600</v>
      </c>
      <c r="C5">
        <v>149</v>
      </c>
      <c r="D5">
        <v>30</v>
      </c>
      <c r="E5">
        <v>30</v>
      </c>
      <c r="F5">
        <v>60</v>
      </c>
      <c r="G5">
        <f t="shared" ref="G5:G6" si="0">B5-C5-D5*E5-F5</f>
        <v>3491</v>
      </c>
    </row>
    <row r="6" spans="1:7" x14ac:dyDescent="0.25">
      <c r="A6" s="80" t="s">
        <v>7</v>
      </c>
      <c r="B6" s="22">
        <v>8000</v>
      </c>
      <c r="C6" s="22">
        <v>126</v>
      </c>
      <c r="D6" s="22">
        <v>40</v>
      </c>
      <c r="E6">
        <v>45</v>
      </c>
      <c r="F6">
        <v>30</v>
      </c>
      <c r="G6">
        <f t="shared" si="0"/>
        <v>6044</v>
      </c>
    </row>
    <row r="7" spans="1:7" x14ac:dyDescent="0.25">
      <c r="F7" s="81" t="s">
        <v>85</v>
      </c>
      <c r="G7">
        <f>SUM(G4:G6)</f>
        <v>12561</v>
      </c>
    </row>
    <row r="8" spans="1:7" x14ac:dyDescent="0.25">
      <c r="E8" s="90" t="s">
        <v>86</v>
      </c>
      <c r="F8" s="90"/>
      <c r="G8">
        <f>MIN(G4:G6)</f>
        <v>3026</v>
      </c>
    </row>
    <row r="9" spans="1:7" x14ac:dyDescent="0.25">
      <c r="E9" s="90" t="s">
        <v>32</v>
      </c>
      <c r="F9" s="90"/>
      <c r="G9">
        <f>MAX(G4:G6)</f>
        <v>6044</v>
      </c>
    </row>
    <row r="10" spans="1:7" x14ac:dyDescent="0.25">
      <c r="F10" s="82" t="s">
        <v>87</v>
      </c>
      <c r="G10">
        <f>AVERAGE(G4:G6)</f>
        <v>4187</v>
      </c>
    </row>
    <row r="12" spans="1:7" x14ac:dyDescent="0.25">
      <c r="B12" s="88" t="str">
        <f>IF(G7&gt;D7,"Great ! You  have made a profit!","You are making a loss")</f>
        <v>Great ! You  have made a profit!</v>
      </c>
      <c r="C12" s="88"/>
      <c r="D12" s="88"/>
      <c r="E12" s="88"/>
    </row>
  </sheetData>
  <mergeCells count="5">
    <mergeCell ref="A1:C1"/>
    <mergeCell ref="D1:E1"/>
    <mergeCell ref="E8:F8"/>
    <mergeCell ref="E9:F9"/>
    <mergeCell ref="B12:E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6"/>
  <sheetViews>
    <sheetView topLeftCell="A19" workbookViewId="0">
      <selection activeCell="A39" sqref="A39"/>
    </sheetView>
  </sheetViews>
  <sheetFormatPr defaultRowHeight="15" x14ac:dyDescent="0.25"/>
  <cols>
    <col min="1" max="1" width="13.5703125" customWidth="1"/>
    <col min="3" max="3" width="11.85546875" customWidth="1"/>
    <col min="4" max="4" width="17.85546875" customWidth="1"/>
  </cols>
  <sheetData>
    <row r="1" spans="1:5" ht="15.75" x14ac:dyDescent="0.25">
      <c r="A1" s="2" t="s">
        <v>10</v>
      </c>
      <c r="B1" s="2" t="s">
        <v>19</v>
      </c>
      <c r="C1" s="2" t="s">
        <v>20</v>
      </c>
      <c r="D1" s="2" t="s">
        <v>21</v>
      </c>
      <c r="E1" s="2" t="s">
        <v>22</v>
      </c>
    </row>
    <row r="2" spans="1:5" ht="15.75" x14ac:dyDescent="0.25">
      <c r="A2" s="3" t="s">
        <v>9</v>
      </c>
      <c r="B2" s="3" t="s">
        <v>1</v>
      </c>
      <c r="C2" s="3" t="s">
        <v>5</v>
      </c>
      <c r="D2" s="3">
        <v>66</v>
      </c>
      <c r="E2" s="3">
        <v>5.28</v>
      </c>
    </row>
    <row r="3" spans="1:5" ht="15.75" x14ac:dyDescent="0.25">
      <c r="A3" s="3" t="s">
        <v>9</v>
      </c>
      <c r="B3" s="3" t="s">
        <v>4</v>
      </c>
      <c r="C3" s="3" t="s">
        <v>5</v>
      </c>
      <c r="D3" s="3">
        <v>68</v>
      </c>
      <c r="E3" s="3">
        <v>5.44</v>
      </c>
    </row>
    <row r="4" spans="1:5" ht="15.75" x14ac:dyDescent="0.25">
      <c r="A4" s="3" t="s">
        <v>9</v>
      </c>
      <c r="B4" s="3" t="s">
        <v>1</v>
      </c>
      <c r="C4" s="3" t="s">
        <v>5</v>
      </c>
      <c r="D4" s="3">
        <v>39</v>
      </c>
      <c r="E4" s="3">
        <v>3.12</v>
      </c>
    </row>
    <row r="5" spans="1:5" ht="15.75" x14ac:dyDescent="0.25">
      <c r="A5" s="3" t="s">
        <v>9</v>
      </c>
      <c r="B5" s="3" t="s">
        <v>4</v>
      </c>
      <c r="C5" s="3" t="s">
        <v>5</v>
      </c>
      <c r="D5" s="3">
        <v>56</v>
      </c>
      <c r="E5" s="3">
        <v>4.4800000000000004</v>
      </c>
    </row>
    <row r="6" spans="1:5" ht="15.75" x14ac:dyDescent="0.25">
      <c r="A6" s="3" t="s">
        <v>9</v>
      </c>
      <c r="B6" s="3" t="s">
        <v>1</v>
      </c>
      <c r="C6" s="3" t="s">
        <v>5</v>
      </c>
      <c r="D6" s="3">
        <v>74</v>
      </c>
      <c r="E6" s="3">
        <v>5.92</v>
      </c>
    </row>
    <row r="7" spans="1:5" ht="15.75" x14ac:dyDescent="0.25">
      <c r="A7" s="3" t="s">
        <v>12</v>
      </c>
      <c r="B7" s="3" t="s">
        <v>2</v>
      </c>
      <c r="C7" s="3" t="s">
        <v>5</v>
      </c>
      <c r="D7" s="3">
        <v>85</v>
      </c>
      <c r="E7" s="3">
        <v>6.8</v>
      </c>
    </row>
    <row r="8" spans="1:5" ht="15.75" x14ac:dyDescent="0.25">
      <c r="A8" s="3" t="s">
        <v>12</v>
      </c>
      <c r="B8" s="3" t="s">
        <v>4</v>
      </c>
      <c r="C8" s="3" t="s">
        <v>5</v>
      </c>
      <c r="D8" s="3">
        <v>87</v>
      </c>
      <c r="E8" s="3">
        <v>6.96</v>
      </c>
    </row>
    <row r="9" spans="1:5" ht="15.75" x14ac:dyDescent="0.25">
      <c r="A9" s="3" t="s">
        <v>12</v>
      </c>
      <c r="B9" s="3" t="s">
        <v>4</v>
      </c>
      <c r="C9" s="3" t="s">
        <v>5</v>
      </c>
      <c r="D9" s="3">
        <v>189</v>
      </c>
      <c r="E9" s="3">
        <v>15.120000000000001</v>
      </c>
    </row>
    <row r="10" spans="1:5" ht="15.75" x14ac:dyDescent="0.25">
      <c r="A10" s="3" t="s">
        <v>14</v>
      </c>
      <c r="B10" s="3" t="s">
        <v>2</v>
      </c>
      <c r="C10" s="3" t="s">
        <v>5</v>
      </c>
      <c r="D10" s="3">
        <v>109</v>
      </c>
      <c r="E10" s="3">
        <v>8.7200000000000006</v>
      </c>
    </row>
    <row r="11" spans="1:5" ht="15.75" x14ac:dyDescent="0.25">
      <c r="A11" s="3" t="s">
        <v>14</v>
      </c>
      <c r="B11" s="3" t="s">
        <v>3</v>
      </c>
      <c r="C11" s="3" t="s">
        <v>5</v>
      </c>
      <c r="D11" s="3">
        <v>105</v>
      </c>
      <c r="E11" s="3">
        <v>8.4</v>
      </c>
    </row>
    <row r="12" spans="1:5" ht="15.75" x14ac:dyDescent="0.25">
      <c r="A12" s="3" t="s">
        <v>14</v>
      </c>
      <c r="B12" s="3" t="s">
        <v>4</v>
      </c>
      <c r="C12" s="3" t="s">
        <v>5</v>
      </c>
      <c r="D12" s="3">
        <v>69</v>
      </c>
      <c r="E12" s="3">
        <v>5.5200000000000005</v>
      </c>
    </row>
    <row r="13" spans="1:5" ht="15.75" x14ac:dyDescent="0.25">
      <c r="A13" s="3" t="s">
        <v>14</v>
      </c>
      <c r="B13" s="3" t="s">
        <v>4</v>
      </c>
      <c r="C13" s="3" t="s">
        <v>5</v>
      </c>
      <c r="D13" s="3">
        <v>82</v>
      </c>
      <c r="E13" s="3">
        <v>6.5600000000000005</v>
      </c>
    </row>
    <row r="14" spans="1:5" ht="15.75" x14ac:dyDescent="0.25">
      <c r="A14" s="3" t="s">
        <v>16</v>
      </c>
      <c r="B14" s="3" t="s">
        <v>3</v>
      </c>
      <c r="C14" s="3" t="s">
        <v>5</v>
      </c>
      <c r="D14" s="3">
        <v>156</v>
      </c>
      <c r="E14" s="3">
        <v>12.48</v>
      </c>
    </row>
    <row r="15" spans="1:5" ht="15.75" x14ac:dyDescent="0.25">
      <c r="A15" s="3" t="s">
        <v>9</v>
      </c>
      <c r="B15" s="3" t="s">
        <v>2</v>
      </c>
      <c r="C15" s="3" t="s">
        <v>6</v>
      </c>
      <c r="D15" s="3">
        <v>93</v>
      </c>
      <c r="E15" s="3">
        <v>3.72</v>
      </c>
    </row>
    <row r="16" spans="1:5" ht="15.75" x14ac:dyDescent="0.25">
      <c r="A16" s="3" t="s">
        <v>9</v>
      </c>
      <c r="B16" s="3" t="s">
        <v>2</v>
      </c>
      <c r="C16" s="3" t="s">
        <v>6</v>
      </c>
      <c r="D16" s="3">
        <v>15</v>
      </c>
      <c r="E16" s="3">
        <v>0.6</v>
      </c>
    </row>
    <row r="17" spans="1:5" ht="15.75" x14ac:dyDescent="0.25">
      <c r="A17" s="3" t="s">
        <v>12</v>
      </c>
      <c r="B17" s="3" t="s">
        <v>4</v>
      </c>
      <c r="C17" s="3" t="s">
        <v>6</v>
      </c>
      <c r="D17" s="3">
        <v>89</v>
      </c>
      <c r="E17" s="3">
        <v>3.56</v>
      </c>
    </row>
    <row r="18" spans="1:5" ht="15.75" x14ac:dyDescent="0.25">
      <c r="A18" s="3" t="s">
        <v>14</v>
      </c>
      <c r="B18" s="3" t="s">
        <v>1</v>
      </c>
      <c r="C18" s="3" t="s">
        <v>6</v>
      </c>
      <c r="D18" s="3">
        <v>70</v>
      </c>
      <c r="E18" s="3">
        <v>2.8000000000000003</v>
      </c>
    </row>
    <row r="19" spans="1:5" ht="15.75" x14ac:dyDescent="0.25">
      <c r="A19" s="3" t="s">
        <v>16</v>
      </c>
      <c r="B19" s="3" t="s">
        <v>2</v>
      </c>
      <c r="C19" s="3" t="s">
        <v>6</v>
      </c>
      <c r="D19" s="3">
        <v>200</v>
      </c>
      <c r="E19" s="3">
        <v>8</v>
      </c>
    </row>
    <row r="20" spans="1:5" ht="15.75" x14ac:dyDescent="0.25">
      <c r="A20" s="3" t="s">
        <v>16</v>
      </c>
      <c r="B20" s="3" t="s">
        <v>3</v>
      </c>
      <c r="C20" s="3" t="s">
        <v>6</v>
      </c>
      <c r="D20" s="3">
        <v>300</v>
      </c>
      <c r="E20" s="3">
        <v>12</v>
      </c>
    </row>
    <row r="21" spans="1:5" ht="15.75" x14ac:dyDescent="0.25">
      <c r="A21" s="3" t="s">
        <v>16</v>
      </c>
      <c r="B21" s="3" t="s">
        <v>2</v>
      </c>
      <c r="C21" s="3" t="s">
        <v>6</v>
      </c>
      <c r="D21" s="3">
        <v>669</v>
      </c>
      <c r="E21" s="3">
        <v>26.76</v>
      </c>
    </row>
    <row r="22" spans="1:5" ht="15.75" x14ac:dyDescent="0.25">
      <c r="A22" s="3" t="s">
        <v>9</v>
      </c>
      <c r="B22" s="3" t="s">
        <v>3</v>
      </c>
      <c r="C22" s="3" t="s">
        <v>7</v>
      </c>
      <c r="D22" s="3">
        <v>103</v>
      </c>
      <c r="E22" s="3">
        <v>6.18</v>
      </c>
    </row>
    <row r="23" spans="1:5" ht="15.75" x14ac:dyDescent="0.25">
      <c r="A23" s="3" t="s">
        <v>9</v>
      </c>
      <c r="B23" s="3" t="s">
        <v>3</v>
      </c>
      <c r="C23" s="3" t="s">
        <v>7</v>
      </c>
      <c r="D23" s="3">
        <v>25</v>
      </c>
      <c r="E23" s="3">
        <v>1.5</v>
      </c>
    </row>
    <row r="24" spans="1:5" ht="15.75" x14ac:dyDescent="0.25">
      <c r="A24" s="3" t="s">
        <v>9</v>
      </c>
      <c r="B24" s="3" t="s">
        <v>1</v>
      </c>
      <c r="C24" s="3" t="s">
        <v>7</v>
      </c>
      <c r="D24" s="3">
        <v>98</v>
      </c>
      <c r="E24" s="3">
        <v>5.88</v>
      </c>
    </row>
    <row r="25" spans="1:5" ht="15.75" x14ac:dyDescent="0.25">
      <c r="A25" s="3" t="s">
        <v>12</v>
      </c>
      <c r="B25" s="3" t="s">
        <v>2</v>
      </c>
      <c r="C25" s="3" t="s">
        <v>7</v>
      </c>
      <c r="D25" s="3">
        <v>88</v>
      </c>
      <c r="E25" s="3">
        <v>5.2799999999999994</v>
      </c>
    </row>
    <row r="26" spans="1:5" ht="15.75" x14ac:dyDescent="0.25">
      <c r="A26" s="3" t="s">
        <v>12</v>
      </c>
      <c r="B26" s="3" t="s">
        <v>1</v>
      </c>
      <c r="C26" s="3" t="s">
        <v>7</v>
      </c>
      <c r="D26" s="3">
        <v>97</v>
      </c>
      <c r="E26" s="3">
        <v>5.8199999999999994</v>
      </c>
    </row>
    <row r="27" spans="1:5" ht="15.75" x14ac:dyDescent="0.25">
      <c r="A27" s="3" t="s">
        <v>12</v>
      </c>
      <c r="B27" s="3" t="s">
        <v>3</v>
      </c>
      <c r="C27" s="3" t="s">
        <v>7</v>
      </c>
      <c r="D27" s="3">
        <v>103</v>
      </c>
      <c r="E27" s="3">
        <v>6.18</v>
      </c>
    </row>
    <row r="28" spans="1:5" ht="15.75" x14ac:dyDescent="0.25">
      <c r="A28" s="3" t="s">
        <v>14</v>
      </c>
      <c r="B28" s="3" t="s">
        <v>4</v>
      </c>
      <c r="C28" s="3" t="s">
        <v>7</v>
      </c>
      <c r="D28" s="3">
        <v>200</v>
      </c>
      <c r="E28" s="3">
        <v>12</v>
      </c>
    </row>
    <row r="29" spans="1:5" ht="15.75" x14ac:dyDescent="0.25">
      <c r="A29" s="3" t="s">
        <v>14</v>
      </c>
      <c r="B29" s="3" t="s">
        <v>4</v>
      </c>
      <c r="C29" s="3" t="s">
        <v>7</v>
      </c>
      <c r="D29" s="3">
        <v>68</v>
      </c>
      <c r="E29" s="3">
        <v>4.08</v>
      </c>
    </row>
    <row r="30" spans="1:5" ht="15.75" x14ac:dyDescent="0.25">
      <c r="A30" s="3" t="s">
        <v>16</v>
      </c>
      <c r="B30" s="3" t="s">
        <v>1</v>
      </c>
      <c r="C30" s="3" t="s">
        <v>7</v>
      </c>
      <c r="D30" s="3">
        <v>175</v>
      </c>
      <c r="E30" s="3">
        <v>10.5</v>
      </c>
    </row>
    <row r="31" spans="1:5" ht="15.75" x14ac:dyDescent="0.25">
      <c r="A31" s="3" t="s">
        <v>16</v>
      </c>
      <c r="B31" s="3" t="s">
        <v>2</v>
      </c>
      <c r="C31" s="3" t="s">
        <v>7</v>
      </c>
      <c r="D31" s="3">
        <v>135</v>
      </c>
      <c r="E31" s="3">
        <v>8.1</v>
      </c>
    </row>
    <row r="32" spans="1:5" ht="15.75" x14ac:dyDescent="0.25">
      <c r="A32" s="3" t="s">
        <v>16</v>
      </c>
      <c r="B32" s="3" t="s">
        <v>1</v>
      </c>
      <c r="C32" s="3" t="s">
        <v>7</v>
      </c>
      <c r="D32" s="3">
        <v>400</v>
      </c>
      <c r="E32" s="3">
        <v>24</v>
      </c>
    </row>
    <row r="33" spans="1:5" ht="15.75" x14ac:dyDescent="0.25">
      <c r="A33" s="3" t="s">
        <v>16</v>
      </c>
      <c r="B33" s="3" t="s">
        <v>3</v>
      </c>
      <c r="C33" s="3" t="s">
        <v>7</v>
      </c>
      <c r="D33" s="3">
        <v>200</v>
      </c>
      <c r="E33" s="3">
        <v>12</v>
      </c>
    </row>
    <row r="34" spans="1:5" ht="15.75" x14ac:dyDescent="0.25">
      <c r="A34" s="3" t="s">
        <v>16</v>
      </c>
      <c r="B34" s="3" t="s">
        <v>4</v>
      </c>
      <c r="C34" s="3" t="s">
        <v>7</v>
      </c>
      <c r="D34" s="3">
        <v>100</v>
      </c>
      <c r="E34" s="3">
        <v>6</v>
      </c>
    </row>
    <row r="35" spans="1:5" ht="15.75" x14ac:dyDescent="0.25">
      <c r="A35" s="3" t="s">
        <v>16</v>
      </c>
      <c r="B35" s="3" t="s">
        <v>3</v>
      </c>
      <c r="C35" s="3" t="s">
        <v>7</v>
      </c>
      <c r="D35" s="3">
        <v>60</v>
      </c>
      <c r="E35" s="3">
        <v>3.5999999999999996</v>
      </c>
    </row>
    <row r="36" spans="1:5" ht="15.75" x14ac:dyDescent="0.25">
      <c r="C36" s="3" t="s">
        <v>94</v>
      </c>
    </row>
  </sheetData>
  <sortState ref="A2:E37">
    <sortCondition ref="C1"/>
  </sortState>
  <conditionalFormatting sqref="E1:E1048576">
    <cfRule type="cellIs" dxfId="0" priority="1" operator="greaterThan">
      <formula>20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Chart</vt:lpstr>
      <vt:lpstr>Subtotals</vt:lpstr>
      <vt:lpstr>Pivotal table and Chart</vt:lpstr>
      <vt:lpstr>Autofilters </vt:lpstr>
      <vt:lpstr>solver</vt:lpstr>
      <vt:lpstr>Goal Seeker</vt:lpstr>
      <vt:lpstr>Scenario Summary</vt:lpstr>
      <vt:lpstr>Scenario Manager </vt:lpstr>
      <vt:lpstr>Now, Sum, Min, Max, Average, If</vt:lpstr>
      <vt:lpstr>Sort,Conditional formating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2020-02-26T17:27:20Z</dcterms:created>
  <dcterms:modified xsi:type="dcterms:W3CDTF">2020-02-26T21:38:02Z</dcterms:modified>
</cp:coreProperties>
</file>